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W:\Treasury Website\RITM0078354 - Fiscal Time Series Historical Indicators\"/>
    </mc:Choice>
  </mc:AlternateContent>
  <xr:revisionPtr revIDLastSave="0" documentId="8_{B9E35286-DBD8-4943-9BB0-88F759C91D4A}" xr6:coauthVersionLast="47" xr6:coauthVersionMax="47" xr10:uidLastSave="{00000000-0000-0000-0000-000000000000}"/>
  <bookViews>
    <workbookView xWindow="28680" yWindow="-120" windowWidth="29040" windowHeight="15840" tabRatio="791" xr2:uid="{00000000-000D-0000-FFFF-FFFF00000000}"/>
  </bookViews>
  <sheets>
    <sheet name="Summary" sheetId="14" r:id="rId1"/>
    <sheet name="Series Descriptions" sheetId="13" r:id="rId2"/>
    <sheet name="Sources" sheetId="18" r:id="rId3"/>
    <sheet name="Spending" sheetId="15" r:id="rId4"/>
    <sheet name="Revenue, Surplus measures" sheetId="9" r:id="rId5"/>
    <sheet name="Debt, Net Worth" sheetId="7" r:id="rId6"/>
    <sheet name="NZS Fund series" sheetId="11" r:id="rId7"/>
    <sheet name="Nominal GDP" sheetId="12"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p" localSheetId="6">#REF!</definedName>
    <definedName name="\p" localSheetId="4">#REF!</definedName>
    <definedName name="\p" localSheetId="3">#REF!</definedName>
    <definedName name="\p">#REF!</definedName>
    <definedName name="_010SpotSales">#REF!</definedName>
    <definedName name="_011OffMktSales">#REF!</definedName>
    <definedName name="_012EnergySalesComalco">#REF!</definedName>
    <definedName name="_013Direct_Supply">#REF!</definedName>
    <definedName name="_015_Energy_Sales_ECNZ_Hedges">#REF!</definedName>
    <definedName name="_017_EnergyTransmissionRev_TP">#REF!</definedName>
    <definedName name="_019Discounts">#REF!</definedName>
    <definedName name="_01GEnergy_Sales_ECNZ_Buy_Hedges">#REF!</definedName>
    <definedName name="_01H_EnergySales_Other_Hedges">#REF!</definedName>
    <definedName name="_01I_EnergySales_InternalHedge">#REF!</definedName>
    <definedName name="_01R_EnergySales_ExistingRetail">#REF!</definedName>
    <definedName name="_01T_EnergySales_TransaltaLease">#REF!</definedName>
    <definedName name="_020_EnergyFuturesTrading">#REF!</definedName>
    <definedName name="_051_Lease_RentalIncome">#REF!</definedName>
    <definedName name="_052_DividendsIncome">#REF!</definedName>
    <definedName name="_053_GainonForeignCurrency">#REF!</definedName>
    <definedName name="_054_GainonSaleofFixedAssets">#REF!</definedName>
    <definedName name="_055_MiscellaneousIncome">#REF!</definedName>
    <definedName name="_070_Steam_HotWaterRevenues">#REF!</definedName>
    <definedName name="_112_NZEMCosts_ServiceProvider">#REF!</definedName>
    <definedName name="_113_MACSCosts">#REF!</definedName>
    <definedName name="_115_Connection_OtherCharges">#REF!</definedName>
    <definedName name="_118EnergyCostComalco">#REF!</definedName>
    <definedName name="_119Energy_Cost_Direct_Supply">#REF!</definedName>
    <definedName name="_11A_MeterReading_TOU">#REF!</definedName>
    <definedName name="_11B_MeterLeasing">#REF!</definedName>
    <definedName name="_11C_MeterManagement">#REF!</definedName>
    <definedName name="_11D_RocMeterReading">#REF!</definedName>
    <definedName name="_11MComalcoTransmissionRevenue">#REF!</definedName>
    <definedName name="_11N_TiwaiPointTransCharge">#REF!</definedName>
    <definedName name="_11P_LineRevenue">#REF!</definedName>
    <definedName name="_11QLineCharges">#REF!</definedName>
    <definedName name="_120_MARIACosts">#REF!</definedName>
    <definedName name="_121AC_ConnectionCharges">#REF!</definedName>
    <definedName name="_122HVDC_Charges">#REF!</definedName>
    <definedName name="_123_InvoiceProcessing">#REF!</definedName>
    <definedName name="_124_RemittanceProcessing">#REF!</definedName>
    <definedName name="_125_DataAdministration">#REF!</definedName>
    <definedName name="_126_ROCAdministrativeStaff">#REF!</definedName>
    <definedName name="_127_ROCCallCentreStaff">#REF!</definedName>
    <definedName name="_190_GridExitPoints">#REF!</definedName>
    <definedName name="_191_FieldServicescosts">#REF!</definedName>
    <definedName name="_192_PulseCosts">#REF!</definedName>
    <definedName name="_1HOLOS_ORIENT_P_L_ACT_DL">#REF!</definedName>
    <definedName name="_211_Salary_Pay">#REF!</definedName>
    <definedName name="_212_Bonus">#REF!</definedName>
    <definedName name="_213_TempEmployeesWages">#REF!</definedName>
    <definedName name="_214_CapitalisedSalary">#REF!</definedName>
    <definedName name="_221_AccidentInsurance">#REF!</definedName>
    <definedName name="_223_FringeBenefitTax">#REF!</definedName>
    <definedName name="_224_MembershipFees_Staff">#REF!</definedName>
    <definedName name="_225_Severance">#REF!</definedName>
    <definedName name="_231_RecruitmentCosts">#REF!</definedName>
    <definedName name="_241_Training_Conferencecosts">#REF!</definedName>
    <definedName name="_242_Training_TRAVEL_ACCOMMcosts">#REF!</definedName>
    <definedName name="_251_HumanResourcePrograms">#REF!</definedName>
    <definedName name="_252_SpecialRewardsProgramme">#REF!</definedName>
    <definedName name="_2HOLOS_P_L_ACT_DL">#REF!</definedName>
    <definedName name="_311_Plant_equipcosts">#REF!</definedName>
    <definedName name="_312_VehicleLeases">#REF!</definedName>
    <definedName name="_313_VehiclerunningcostsFUEL">#REF!</definedName>
    <definedName name="_314_VehiclecostsMTCE_OTHER">#REF!</definedName>
    <definedName name="_331_Land_BuildingsCostsRENT">#REF!</definedName>
    <definedName name="_332_Land_BuildingsCostsMTCE">#REF!</definedName>
    <definedName name="_333_Land_BuildingsOperatingCosts">#REF!</definedName>
    <definedName name="_334_Rates">#REF!</definedName>
    <definedName name="_350_Contractor_Consultant_Travel">#REF!</definedName>
    <definedName name="_351_Contractor_ConsultantGeneral">#REF!</definedName>
    <definedName name="_352_FinanceOutsourcing">#REF!</definedName>
    <definedName name="_353_TreasuryAdvisory">#REF!</definedName>
    <definedName name="_354_TreasuryTransactions">#REF!</definedName>
    <definedName name="_355_TaxAdvisory">#REF!</definedName>
    <definedName name="_356_LegalAdvice">#REF!</definedName>
    <definedName name="_357_BusinessAdvisoryServices">#REF!</definedName>
    <definedName name="_358_InformationServiceProviders">#REF!</definedName>
    <definedName name="_359_RiskManagement">#REF!</definedName>
    <definedName name="_360_InternalAudit">#REF!</definedName>
    <definedName name="_361_ExternalAudit">#REF!</definedName>
    <definedName name="_362_ITOutsourcing">#REF!</definedName>
    <definedName name="_363_CommsOutsourcing">#REF!</definedName>
    <definedName name="_364_CommsRemedial">#REF!</definedName>
    <definedName name="_365_GCSSupport">#REF!</definedName>
    <definedName name="_366_TranspowerCircuits_TPIX">#REF!</definedName>
    <definedName name="_367_Comms_OtherServiceProviders">#REF!</definedName>
    <definedName name="_368_ITOutsourcing_Reactive">#REF!</definedName>
    <definedName name="_369Cons.ReimbursableExps_DWTCH">#REF!</definedName>
    <definedName name="_36B_Contingency_CEO">#REF!</definedName>
    <definedName name="_371_InventoryAdjustments_all">#REF!</definedName>
    <definedName name="_380_Regulatory_Compliance">#REF!</definedName>
    <definedName name="_391___Materials">#REF!</definedName>
    <definedName name="_391_Materials">#REF!</definedName>
    <definedName name="_411_ITCosts_General">#REF!</definedName>
    <definedName name="_413_CellPhoneCosts">#REF!</definedName>
    <definedName name="_414_PhoneandFax">#REF!</definedName>
    <definedName name="_415_DataComms">#REF!</definedName>
    <definedName name="_416_DataComms_other">#REF!</definedName>
    <definedName name="_418_DataCommsSpecialised_CLOSED">#REF!</definedName>
    <definedName name="_41A_SoftwareLicences_Maint.">#REF!</definedName>
    <definedName name="_41J_HardwareMaintenance">#REF!</definedName>
    <definedName name="_41N_TrunkedMobileRadioCosts">#REF!</definedName>
    <definedName name="_41O_MinofComm_LicenceCosts">#REF!</definedName>
    <definedName name="_41P_SatellitePhoneAccount">#REF!</definedName>
    <definedName name="_421_Sponsorships">#REF!</definedName>
    <definedName name="_422_MarketResearchCustomerSatisfaction">#REF!</definedName>
    <definedName name="_423_MarketResearchBrandRecognition">#REF!</definedName>
    <definedName name="_42A_WebSite">#REF!</definedName>
    <definedName name="_42B_Branding_BrandDevelopment">#REF!</definedName>
    <definedName name="_42C_CompetitorIntelligence">#REF!</definedName>
    <definedName name="_42D_Events">#REF!</definedName>
    <definedName name="_42E_ProductDemonstrations">#REF!</definedName>
    <definedName name="_42F_CampaignCollateral">#REF!</definedName>
    <definedName name="_42G_DirectSales">#REF!</definedName>
    <definedName name="_42H_Telemarketing">#REF!</definedName>
    <definedName name="_42J_MarketResearch">#REF!</definedName>
    <definedName name="_42K_PublicRelations">#REF!</definedName>
    <definedName name="_42L_DirectMail">#REF!</definedName>
    <definedName name="_42M_Publications">#REF!</definedName>
    <definedName name="_42N_DatabaseMarketing">#REF!</definedName>
    <definedName name="_42P_OfferTesting">#REF!</definedName>
    <definedName name="_42Q_CreativeDevelopment_Concepts">#REF!</definedName>
    <definedName name="_42R_Advertising_Media">#REF!</definedName>
    <definedName name="_42T_OfferIncentives_Premiums">#REF!</definedName>
    <definedName name="_42U_Commissions">#REF!</definedName>
    <definedName name="_42V_Retention">#REF!</definedName>
    <definedName name="_42W_PricingAnalysis">#REF!</definedName>
    <definedName name="_42X_BillMarketing_Messaging">#REF!</definedName>
    <definedName name="_42Y_CampaignPrinting">#REF!</definedName>
    <definedName name="_42Z_CampaignPostage">#REF!</definedName>
    <definedName name="_431___Office_Expenses_STATIONERY">#REF!</definedName>
    <definedName name="_432___Office_Expenses___PRINTING">#REF!</definedName>
    <definedName name="_433___Office_Expenses___PHOTOCOPYING">#REF!</definedName>
    <definedName name="_434___Office_Expenses___CONSUMABLES">#REF!</definedName>
    <definedName name="_435___Postage___Couriers">#REF!</definedName>
    <definedName name="_437___Business_Expenses___STAFF">#REF!</definedName>
    <definedName name="_438___Bus_Exp___External_Entertainmt">#REF!</definedName>
    <definedName name="_43A___Bus_Exp___Kitchen_Supplies">#REF!</definedName>
    <definedName name="_43B___Bus_Exp_Entertainment_Supplies">#REF!</definedName>
    <definedName name="_43C___Bus_Exp___Facilities_Hire">#REF!</definedName>
    <definedName name="_441___Internal_Communications">#REF!</definedName>
    <definedName name="_450___Overseas_Travel___Accom">#REF!</definedName>
    <definedName name="_451___Airfares">#REF!</definedName>
    <definedName name="_452___Travel_Accom">#REF!</definedName>
    <definedName name="_453_Reimb_Travel_Acom_DMM___CLOSED">#REF!</definedName>
    <definedName name="_464___Directors__Fees">#REF!</definedName>
    <definedName name="_465___Directors__Expenses">#REF!</definedName>
    <definedName name="_471___Insurance">#REF!</definedName>
    <definedName name="_472___Compensation_and_Damages">#REF!</definedName>
    <definedName name="_475___Resource_Consents">#REF!</definedName>
    <definedName name="_481___Grants_and_Subsidies">#REF!</definedName>
    <definedName name="_482___Membership_Fees____Company">#REF!</definedName>
    <definedName name="_483___Stat_and_Regulatory_Charges">#REF!</definedName>
    <definedName name="_511___Bank_Fees">#REF!</definedName>
    <definedName name="_512___Loan_Interest_Expense">#REF!</definedName>
    <definedName name="_513___Bond_Revaluation_Amort.">#REF!</definedName>
    <definedName name="_516_InterestReceived">#REF!</definedName>
    <definedName name="_517___Interest_Capitalised">#REF!</definedName>
    <definedName name="_519___Overdraft_Facility_Fee">#REF!</definedName>
    <definedName name="_520___Goodwill_Amortisation">#REF!</definedName>
    <definedName name="_611___Fixed_Asset_Adjustments">#REF!</definedName>
    <definedName name="_612___Bad_Debt_Adjustments">#REF!</definedName>
    <definedName name="_613_Doubtful_Debt_Adjustments">#REF!</definedName>
    <definedName name="_622___Depreciation">#REF!</definedName>
    <definedName name="_631___Loss_on_Sale_of_Stock">#REF!</definedName>
    <definedName name="_632___Loss_on_Sale_of_Fixed_Assets">#REF!</definedName>
    <definedName name="_633___Loss_on_Sale_of_Investments">#REF!</definedName>
    <definedName name="_Regression_Int" hidden="1">1</definedName>
    <definedName name="_SFV1">#REF!</definedName>
    <definedName name="_SFV2">#REF!</definedName>
    <definedName name="a" localSheetId="6">Module1.NvsPriorMacro</definedName>
    <definedName name="a" localSheetId="4">Module1.NvsPriorMacro</definedName>
    <definedName name="a" localSheetId="2">Module1.NvsPriorMacro</definedName>
    <definedName name="a" localSheetId="3">Module1.NvsPriorMacro</definedName>
    <definedName name="a">Module1.NvsPriorMacro</definedName>
    <definedName name="aa" localSheetId="6">Module1.NvsPriorMacro</definedName>
    <definedName name="aa" localSheetId="4">Module1.NvsPriorMacro</definedName>
    <definedName name="aa" localSheetId="2">Module1.NvsPriorMacro</definedName>
    <definedName name="aa" localSheetId="3">Module1.NvsPriorMacro</definedName>
    <definedName name="aa">Module1.NvsPriorMacro</definedName>
    <definedName name="AccDepn1">'[1]Fixed Assets'!$K$16</definedName>
    <definedName name="AccDepn2">'[1]Fixed Assets'!$K$17</definedName>
    <definedName name="AccDepn3">'[1]Fixed Assets'!$K$18</definedName>
    <definedName name="AccDepn4">'[1]Fixed Assets'!$K$19</definedName>
    <definedName name="AccDepn5">'[1]Fixed Assets'!$K$20</definedName>
    <definedName name="ACCOM" localSheetId="6">#REF!</definedName>
    <definedName name="ACCOM" localSheetId="4">#REF!</definedName>
    <definedName name="ACCOM" localSheetId="3">#REF!</definedName>
    <definedName name="ACCOM">#REF!</definedName>
    <definedName name="actdata">[2]Actuals!$A$4:$H$111</definedName>
    <definedName name="ADJUSTED_CASH_FLOW">#REF!</definedName>
    <definedName name="ASD">[3]MELGL020_July!$L$4</definedName>
    <definedName name="Assetct">#REF!</definedName>
    <definedName name="Assetsin1">#REF!</definedName>
    <definedName name="Assetsin10">#REF!</definedName>
    <definedName name="Assetsin11">#REF!</definedName>
    <definedName name="Assetsin12">#REF!</definedName>
    <definedName name="Assetsin13">#REF!</definedName>
    <definedName name="Assetsin14">#REF!</definedName>
    <definedName name="Assetsin15">#REF!</definedName>
    <definedName name="Assetsin2">#REF!</definedName>
    <definedName name="Assetsin3">#REF!</definedName>
    <definedName name="Assetsin4">#REF!</definedName>
    <definedName name="Assetsin5">#REF!</definedName>
    <definedName name="Assetsin6">#REF!</definedName>
    <definedName name="Assetsin7">#REF!</definedName>
    <definedName name="Assetsin8">#REF!</definedName>
    <definedName name="Assetsin9">#REF!</definedName>
    <definedName name="ASSOC_TITLE">#REF!</definedName>
    <definedName name="ASSOCIATE" localSheetId="6">#REF!</definedName>
    <definedName name="ASSOCIATE" localSheetId="4">#REF!</definedName>
    <definedName name="ASSOCIATE" localSheetId="3">#REF!</definedName>
    <definedName name="ASSOCIATE">#REF!</definedName>
    <definedName name="ASSOCIATES">#REF!</definedName>
    <definedName name="AveEBITDA">#REF!</definedName>
    <definedName name="AveIntexp">#REF!</definedName>
    <definedName name="BAL_SHEET">#REF!</definedName>
    <definedName name="BALSHEET" localSheetId="6">#REF!</definedName>
    <definedName name="BALSHEET" localSheetId="4">#REF!</definedName>
    <definedName name="BALSHEET" localSheetId="3">#REF!</definedName>
    <definedName name="BALSHEET">#REF!</definedName>
    <definedName name="BBCoefficient">#REF!</definedName>
    <definedName name="BBIntercept">#REF!</definedName>
    <definedName name="BillAAAspread">#REF!</definedName>
    <definedName name="BillAAspread">#REF!</definedName>
    <definedName name="BillAspread">#REF!</definedName>
    <definedName name="BillBBBspread">#REF!</definedName>
    <definedName name="BillBBspread">#REF!</definedName>
    <definedName name="BillBspread">#REF!</definedName>
    <definedName name="BillCCCspread">#REF!</definedName>
    <definedName name="billrate">#REF!</definedName>
    <definedName name="billvol">#REF!</definedName>
    <definedName name="BondAAAspread">#REF!</definedName>
    <definedName name="BondAAspread">#REF!</definedName>
    <definedName name="BondAspread">#REF!</definedName>
    <definedName name="BondBBBspread">#REF!</definedName>
    <definedName name="BondBBspread">#REF!</definedName>
    <definedName name="BondBspread">#REF!</definedName>
    <definedName name="BondCCCspread">#REF!</definedName>
    <definedName name="BondDrwn">#REF!</definedName>
    <definedName name="BondRate">#REF!</definedName>
    <definedName name="borrowings">#REF!</definedName>
    <definedName name="broke">#REF!</definedName>
    <definedName name="bud_2001">[4]budget2002!$A$119:$N$161</definedName>
    <definedName name="bud_2002">[5]bs_bud!$B$118:$O$144</definedName>
    <definedName name="bud_crmth">#REF!</definedName>
    <definedName name="buddata">[2]Budget!$A$4:$H$108</definedName>
    <definedName name="Business_Overheads">#REF!</definedName>
    <definedName name="Business_Support_Services">#REF!</definedName>
    <definedName name="BUSINESS_UNIT" localSheetId="6">#REF!</definedName>
    <definedName name="BUSINESS_UNIT" localSheetId="4">#REF!</definedName>
    <definedName name="BUSINESS_UNIT" localSheetId="3">#REF!</definedName>
    <definedName name="BUSINESS_UNIT">#REF!</definedName>
    <definedName name="BUV" localSheetId="6">#REF!</definedName>
    <definedName name="BUV" localSheetId="4">#REF!</definedName>
    <definedName name="BUV" localSheetId="3">#REF!</definedName>
    <definedName name="BUV">#REF!</definedName>
    <definedName name="CapAmt">#REF!</definedName>
    <definedName name="Capital_Projects__Net_of_GST">#REF!</definedName>
    <definedName name="Capital_Repayments">#REF!</definedName>
    <definedName name="CapMTM">#REF!</definedName>
    <definedName name="CapRate">#REF!</definedName>
    <definedName name="cas">[6]Con_cm!$AL$327</definedName>
    <definedName name="CASH_FLOW_EFFECT">#REF!</definedName>
    <definedName name="CASHBANK" localSheetId="6">#REF!</definedName>
    <definedName name="CASHBANK" localSheetId="4">#REF!</definedName>
    <definedName name="CASHBANK" localSheetId="3">#REF!</definedName>
    <definedName name="CASHBANK">#REF!</definedName>
    <definedName name="CashDrwn">#REF!</definedName>
    <definedName name="CASHFLOW">#REF!</definedName>
    <definedName name="CashRate">#REF!</definedName>
    <definedName name="Cashtaxct">#REF!</definedName>
    <definedName name="Cashtaxin1">#REF!</definedName>
    <definedName name="Cashtaxin10">#REF!</definedName>
    <definedName name="Cashtaxin11">#REF!</definedName>
    <definedName name="Cashtaxin12">#REF!</definedName>
    <definedName name="Cashtaxin13">#REF!</definedName>
    <definedName name="Cashtaxin14">#REF!</definedName>
    <definedName name="Cashtaxin15">#REF!</definedName>
    <definedName name="Cashtaxin2">#REF!</definedName>
    <definedName name="Cashtaxin3">#REF!</definedName>
    <definedName name="Cashtaxin4">#REF!</definedName>
    <definedName name="Cashtaxin5">#REF!</definedName>
    <definedName name="Cashtaxin6">#REF!</definedName>
    <definedName name="Cashtaxin7">#REF!</definedName>
    <definedName name="Cashtaxin8">#REF!</definedName>
    <definedName name="Cashtaxin9">#REF!</definedName>
    <definedName name="Cheque_Run__One_off_Payments">#REF!</definedName>
    <definedName name="COGS" localSheetId="6">#REF!</definedName>
    <definedName name="COGS" localSheetId="4">#REF!</definedName>
    <definedName name="COGS" localSheetId="3">#REF!</definedName>
    <definedName name="COGS">#REF!</definedName>
    <definedName name="CollarAmt">#REF!</definedName>
    <definedName name="CollarMTM">#REF!</definedName>
    <definedName name="CollarRate">#REF!</definedName>
    <definedName name="Comalco">#REF!</definedName>
    <definedName name="Communications">#REF!</definedName>
    <definedName name="COMP_OFFICE" localSheetId="6">#REF!</definedName>
    <definedName name="COMP_OFFICE" localSheetId="4">#REF!</definedName>
    <definedName name="COMP_OFFICE" localSheetId="3">#REF!</definedName>
    <definedName name="COMP_OFFICE">#REF!</definedName>
    <definedName name="ComPaperDrwn">#REF!</definedName>
    <definedName name="ComPaperRate">#REF!</definedName>
    <definedName name="CONSOLIDATION_NZ_POST_LTD___NZPPL___SUBSIDIARIES_30_APRIL_1995">#REF!</definedName>
    <definedName name="Copyrange1">#REF!</definedName>
    <definedName name="Copyrange10">#REF!</definedName>
    <definedName name="Copyrange11">#REF!</definedName>
    <definedName name="Copyrange12">#REF!</definedName>
    <definedName name="Copyrange13">#REF!</definedName>
    <definedName name="Copyrange14">#REF!</definedName>
    <definedName name="Copyrange15">#REF!</definedName>
    <definedName name="Copyrange16">#REF!</definedName>
    <definedName name="Copyrange17">#REF!</definedName>
    <definedName name="Copyrange18">#REF!</definedName>
    <definedName name="Copyrange19">#REF!</definedName>
    <definedName name="Copyrange2">#REF!</definedName>
    <definedName name="Copyrange20">#REF!</definedName>
    <definedName name="Copyrange21">#REF!</definedName>
    <definedName name="Copyrange22">#REF!</definedName>
    <definedName name="Copyrange23">#REF!</definedName>
    <definedName name="Copyrange24">#REF!</definedName>
    <definedName name="Copyrange25">#REF!</definedName>
    <definedName name="Copyrange26">#REF!</definedName>
    <definedName name="Copyrange27">#REF!</definedName>
    <definedName name="Copyrange28">#REF!</definedName>
    <definedName name="Copyrange29">#REF!</definedName>
    <definedName name="Copyrange3">#REF!</definedName>
    <definedName name="Copyrange30">#REF!</definedName>
    <definedName name="Copyrange31">#REF!</definedName>
    <definedName name="Copyrange32">#REF!</definedName>
    <definedName name="Copyrange33">#REF!</definedName>
    <definedName name="Copyrange34">#REF!</definedName>
    <definedName name="Copyrange35">#REF!</definedName>
    <definedName name="Copyrange36">#REF!</definedName>
    <definedName name="Copyrange37">#REF!</definedName>
    <definedName name="Copyrange38">#REF!</definedName>
    <definedName name="Copyrange39">#REF!</definedName>
    <definedName name="Copyrange4">#REF!</definedName>
    <definedName name="Copyrange40">#REF!</definedName>
    <definedName name="Copyrange41">#REF!</definedName>
    <definedName name="Copyrange42">#REF!</definedName>
    <definedName name="Copyrange43">#REF!</definedName>
    <definedName name="Copyrange44">#REF!</definedName>
    <definedName name="Copyrange45">#REF!</definedName>
    <definedName name="Copyrange46">#REF!</definedName>
    <definedName name="Copyrange47">#REF!</definedName>
    <definedName name="Copyrange48">#REF!</definedName>
    <definedName name="Copyrange49">#REF!</definedName>
    <definedName name="Copyrange5">#REF!</definedName>
    <definedName name="Copyrange50">#REF!</definedName>
    <definedName name="Copyrange51">#REF!</definedName>
    <definedName name="Copyrange52">#REF!</definedName>
    <definedName name="Copyrange53">#REF!</definedName>
    <definedName name="Copyrange54">#REF!</definedName>
    <definedName name="Copyrange55">#REF!</definedName>
    <definedName name="Copyrange56">#REF!</definedName>
    <definedName name="Copyrange57">#REF!</definedName>
    <definedName name="Copyrange58">#REF!</definedName>
    <definedName name="Copyrange59">#REF!</definedName>
    <definedName name="Copyrange6">#REF!</definedName>
    <definedName name="Copyrange60">#REF!</definedName>
    <definedName name="Copyrange61">#REF!</definedName>
    <definedName name="Copyrange62">#REF!</definedName>
    <definedName name="Copyrange63">#REF!</definedName>
    <definedName name="Copyrange64">#REF!</definedName>
    <definedName name="Copyrange65">#REF!</definedName>
    <definedName name="Copyrange66">#REF!</definedName>
    <definedName name="Copyrange67">#REF!</definedName>
    <definedName name="Copyrange68">#REF!</definedName>
    <definedName name="Copyrange7">#REF!</definedName>
    <definedName name="Copyrange8">#REF!</definedName>
    <definedName name="Copyrange9">#REF!</definedName>
    <definedName name="cos_last1" localSheetId="2">OFFSET([7]Graphing!$D$3,[7]Graphing!$E$21,0,[7]Graphing!$E$23,1)</definedName>
    <definedName name="cos_last1">OFFSET([7]Graphing!$D$3,[7]Graphing!$E$21,0,[7]Graphing!$E$23,1)</definedName>
    <definedName name="cos_last2" localSheetId="2">OFFSET([7]Graphing!$E$3,[7]Graphing!$E$21,0,[7]Graphing!$E$23,1)</definedName>
    <definedName name="cos_last2">OFFSET([7]Graphing!$E$3,[7]Graphing!$E$21,0,[7]Graphing!$E$23,1)</definedName>
    <definedName name="cos_now" localSheetId="2">OFFSET([7]Graphing!$C$3,[7]Graphing!$E$21,0,[7]Graphing!$E$23,1)</definedName>
    <definedName name="cos_now">OFFSET([7]Graphing!$C$3,[7]Graphing!$E$21,0,[7]Graphing!$E$23,1)</definedName>
    <definedName name="cp_fund_1">#REF!</definedName>
    <definedName name="CP_PROFIT_2">#REF!</definedName>
    <definedName name="Cpytaxct">#REF!</definedName>
    <definedName name="Cpytaxin1">#REF!</definedName>
    <definedName name="Cpytaxin10">#REF!</definedName>
    <definedName name="Cpytaxin11">#REF!</definedName>
    <definedName name="Cpytaxin12">#REF!</definedName>
    <definedName name="Cpytaxin13">#REF!</definedName>
    <definedName name="Cpytaxin14">#REF!</definedName>
    <definedName name="Cpytaxin15">#REF!</definedName>
    <definedName name="Cpytaxin2">#REF!</definedName>
    <definedName name="Cpytaxin3">#REF!</definedName>
    <definedName name="Cpytaxin4">#REF!</definedName>
    <definedName name="Cpytaxin5">#REF!</definedName>
    <definedName name="Cpytaxin6">#REF!</definedName>
    <definedName name="Cpytaxin7">#REF!</definedName>
    <definedName name="Cpytaxin8">#REF!</definedName>
    <definedName name="Cpytaxin9">#REF!</definedName>
    <definedName name="crs_bud">[3]bs_bud!$A$58:$O$92</definedName>
    <definedName name="Current_Tax_Expense">#REF!</definedName>
    <definedName name="CURRLIAB" localSheetId="6">#REF!</definedName>
    <definedName name="CURRLIAB" localSheetId="4">#REF!</definedName>
    <definedName name="CURRLIAB" localSheetId="3">#REF!</definedName>
    <definedName name="CURRLIAB">#REF!</definedName>
    <definedName name="DASH">#REF!</definedName>
    <definedName name="dd">[6]Con_cm!$AL$347:$AL$347</definedName>
    <definedName name="dddd">[6]Con_cm!$AL$309</definedName>
    <definedName name="Debt_Financing">#REF!</definedName>
    <definedName name="DEBT_PREPAY" localSheetId="6">#REF!</definedName>
    <definedName name="DEBT_PREPAY" localSheetId="4">#REF!</definedName>
    <definedName name="DEBT_PREPAY" localSheetId="3">#REF!</definedName>
    <definedName name="DEBT_PREPAY">#REF!</definedName>
    <definedName name="DebtAssets">#REF!</definedName>
    <definedName name="Depa">#REF!</definedName>
    <definedName name="Depnct">#REF!</definedName>
    <definedName name="Depnin1">#REF!</definedName>
    <definedName name="Depnin10">#REF!</definedName>
    <definedName name="Depnin11">#REF!</definedName>
    <definedName name="Depnin12">#REF!</definedName>
    <definedName name="Depnin13">#REF!</definedName>
    <definedName name="Depnin14">#REF!</definedName>
    <definedName name="Depnin15">#REF!</definedName>
    <definedName name="Depnin2">#REF!</definedName>
    <definedName name="Depnin3">#REF!</definedName>
    <definedName name="Depnin4">#REF!</definedName>
    <definedName name="Depnin5">#REF!</definedName>
    <definedName name="Depnin6">#REF!</definedName>
    <definedName name="Depnin7">#REF!</definedName>
    <definedName name="Depnin8">#REF!</definedName>
    <definedName name="Depnin9">#REF!</definedName>
    <definedName name="DEPRECIATION" localSheetId="6">#REF!</definedName>
    <definedName name="DEPRECIATION" localSheetId="4">#REF!</definedName>
    <definedName name="DEPRECIATION" localSheetId="3">#REF!</definedName>
    <definedName name="DEPRECIATION">#REF!</definedName>
    <definedName name="Depreciation___AM_Costs">#REF!</definedName>
    <definedName name="Depreciation_and_AM_Costs">#REF!</definedName>
    <definedName name="Depreciation_and_Non_Cash_Expenses">#REF!</definedName>
    <definedName name="DIFFERENCE">#REF!</definedName>
    <definedName name="DIRECT_ENERGY_EXPENSES">#REF!</definedName>
    <definedName name="DistressCost">#REF!</definedName>
    <definedName name="DistressThreshold">#REF!</definedName>
    <definedName name="Dividends">#REF!</definedName>
    <definedName name="drs_bud">[3]bs_bud!$A$9:$O$33</definedName>
    <definedName name="EbitCoefficient">#REF!</definedName>
    <definedName name="EBITDA">#REF!</definedName>
    <definedName name="EBITDAct">#REF!</definedName>
    <definedName name="EBITDAin1">#REF!</definedName>
    <definedName name="EBITDAin10">#REF!</definedName>
    <definedName name="EBITDAin11">#REF!</definedName>
    <definedName name="EBITDAin12">#REF!</definedName>
    <definedName name="EBITDAin13">#REF!</definedName>
    <definedName name="EBITDAin14">#REF!</definedName>
    <definedName name="EBITDAin15">#REF!</definedName>
    <definedName name="EBITDAin2">#REF!</definedName>
    <definedName name="EBITDAin3">#REF!</definedName>
    <definedName name="EBITDAin4">#REF!</definedName>
    <definedName name="EBITDAin5">#REF!</definedName>
    <definedName name="EBITDAin6">#REF!</definedName>
    <definedName name="EBITDAin7">#REF!</definedName>
    <definedName name="EBITDAin8">#REF!</definedName>
    <definedName name="EBITDAin9">#REF!</definedName>
    <definedName name="EBITDARCoverage">#REF!</definedName>
    <definedName name="EbitIntercept">#REF!</definedName>
    <definedName name="EbitStart">#REF!</definedName>
    <definedName name="EbitVolatility">#REF!</definedName>
    <definedName name="ECNZDrwn">#REF!</definedName>
    <definedName name="ECNZRate">#REF!</definedName>
    <definedName name="EDP" localSheetId="6">#REF!</definedName>
    <definedName name="EDP" localSheetId="4">#REF!</definedName>
    <definedName name="EDP" localSheetId="3">#REF!</definedName>
    <definedName name="EDP">#REF!</definedName>
    <definedName name="Emco">#REF!</definedName>
    <definedName name="Energy_Related_Costs">#REF!</definedName>
    <definedName name="EQUAL_TO_EAIT">#REF!</definedName>
    <definedName name="Ex_ESCROW_Account">#REF!</definedName>
    <definedName name="Ex_Investments">#REF!</definedName>
    <definedName name="Exbondrate">#REF!</definedName>
    <definedName name="Exfltdebt">#REF!</definedName>
    <definedName name="Exfltspread">#REF!</definedName>
    <definedName name="ExpectedEPS">#REF!</definedName>
    <definedName name="ExpectedEPSVolatility">#REF!</definedName>
    <definedName name="EXPENSES">#REF!</definedName>
    <definedName name="F2000yr">[5]lstr_act!$A$5:$N$47</definedName>
    <definedName name="Finance_Costs">#REF!</definedName>
    <definedName name="FINANCIAL" localSheetId="6">#REF!</definedName>
    <definedName name="FINANCIAL" localSheetId="4">#REF!</definedName>
    <definedName name="FINANCIAL" localSheetId="3">#REF!</definedName>
    <definedName name="FINANCIAL">#REF!</definedName>
    <definedName name="Finish">#REF!</definedName>
    <definedName name="Floatin1">#REF!</definedName>
    <definedName name="Floatin10">#REF!</definedName>
    <definedName name="Floatin11">#REF!</definedName>
    <definedName name="Floatin12">#REF!</definedName>
    <definedName name="Floatin13">#REF!</definedName>
    <definedName name="Floatin14">#REF!</definedName>
    <definedName name="Floatin15">#REF!</definedName>
    <definedName name="Floatin2">#REF!</definedName>
    <definedName name="Floatin3">#REF!</definedName>
    <definedName name="Floatin4">#REF!</definedName>
    <definedName name="Floatin5">#REF!</definedName>
    <definedName name="Floatin6">#REF!</definedName>
    <definedName name="Floatin7">#REF!</definedName>
    <definedName name="Floatin8">#REF!</definedName>
    <definedName name="Floatin9">#REF!</definedName>
    <definedName name="FRNDrwn">#REF!</definedName>
    <definedName name="FRNRate">#REF!</definedName>
    <definedName name="Funding">#REF!</definedName>
    <definedName name="Fxdin1_1">#REF!</definedName>
    <definedName name="Fxdin1_10">#REF!</definedName>
    <definedName name="Fxdin1_11">#REF!</definedName>
    <definedName name="Fxdin1_12">#REF!</definedName>
    <definedName name="Fxdin1_2">#REF!</definedName>
    <definedName name="Fxdin1_3">#REF!</definedName>
    <definedName name="Fxdin1_4">#REF!</definedName>
    <definedName name="Fxdin1_5">#REF!</definedName>
    <definedName name="Fxdin1_6">#REF!</definedName>
    <definedName name="Fxdin1_7">#REF!</definedName>
    <definedName name="Fxdin1_8">#REF!</definedName>
    <definedName name="Fxdin1_9">#REF!</definedName>
    <definedName name="Fxdin10_1">#REF!</definedName>
    <definedName name="Fxdin10_10">#REF!</definedName>
    <definedName name="Fxdin10_11">#REF!</definedName>
    <definedName name="Fxdin10_12">#REF!</definedName>
    <definedName name="Fxdin10_2">#REF!</definedName>
    <definedName name="Fxdin10_3">#REF!</definedName>
    <definedName name="Fxdin10_4">#REF!</definedName>
    <definedName name="Fxdin10_5">#REF!</definedName>
    <definedName name="Fxdin10_6">#REF!</definedName>
    <definedName name="Fxdin10_7">#REF!</definedName>
    <definedName name="Fxdin10_8">#REF!</definedName>
    <definedName name="Fxdin10_9">#REF!</definedName>
    <definedName name="Fxdin11_1">#REF!</definedName>
    <definedName name="Fxdin11_10">#REF!</definedName>
    <definedName name="Fxdin11_11">#REF!</definedName>
    <definedName name="Fxdin11_12">#REF!</definedName>
    <definedName name="Fxdin11_2">#REF!</definedName>
    <definedName name="Fxdin11_3">#REF!</definedName>
    <definedName name="Fxdin11_4">#REF!</definedName>
    <definedName name="Fxdin11_5">#REF!</definedName>
    <definedName name="Fxdin11_6">#REF!</definedName>
    <definedName name="Fxdin11_7">#REF!</definedName>
    <definedName name="Fxdin11_8">#REF!</definedName>
    <definedName name="Fxdin11_9">#REF!</definedName>
    <definedName name="Fxdin12_1">#REF!</definedName>
    <definedName name="Fxdin12_10">#REF!</definedName>
    <definedName name="Fxdin12_11">#REF!</definedName>
    <definedName name="Fxdin12_12">#REF!</definedName>
    <definedName name="Fxdin12_2">#REF!</definedName>
    <definedName name="Fxdin12_3">#REF!</definedName>
    <definedName name="Fxdin12_4">#REF!</definedName>
    <definedName name="Fxdin12_5">#REF!</definedName>
    <definedName name="Fxdin12_6">#REF!</definedName>
    <definedName name="Fxdin12_7">#REF!</definedName>
    <definedName name="Fxdin12_8">#REF!</definedName>
    <definedName name="Fxdin12_9">#REF!</definedName>
    <definedName name="Fxdin13_1">#REF!</definedName>
    <definedName name="Fxdin13_10">#REF!</definedName>
    <definedName name="Fxdin13_11">#REF!</definedName>
    <definedName name="Fxdin13_12">#REF!</definedName>
    <definedName name="Fxdin13_2">#REF!</definedName>
    <definedName name="Fxdin13_3">#REF!</definedName>
    <definedName name="Fxdin13_4">#REF!</definedName>
    <definedName name="Fxdin13_5">#REF!</definedName>
    <definedName name="Fxdin13_6">#REF!</definedName>
    <definedName name="Fxdin13_7">#REF!</definedName>
    <definedName name="Fxdin13_8">#REF!</definedName>
    <definedName name="Fxdin13_9">#REF!</definedName>
    <definedName name="Fxdin14_1">#REF!</definedName>
    <definedName name="Fxdin14_10">#REF!</definedName>
    <definedName name="Fxdin14_11">#REF!</definedName>
    <definedName name="Fxdin14_12">#REF!</definedName>
    <definedName name="Fxdin14_2">#REF!</definedName>
    <definedName name="Fxdin14_3">#REF!</definedName>
    <definedName name="Fxdin14_4">#REF!</definedName>
    <definedName name="Fxdin14_5">#REF!</definedName>
    <definedName name="Fxdin14_6">#REF!</definedName>
    <definedName name="Fxdin14_7">#REF!</definedName>
    <definedName name="Fxdin14_8">#REF!</definedName>
    <definedName name="Fxdin14_9">#REF!</definedName>
    <definedName name="Fxdin15_1">#REF!</definedName>
    <definedName name="Fxdin15_10">#REF!</definedName>
    <definedName name="Fxdin15_11">#REF!</definedName>
    <definedName name="Fxdin15_12">#REF!</definedName>
    <definedName name="Fxdin15_2">#REF!</definedName>
    <definedName name="Fxdin15_3">#REF!</definedName>
    <definedName name="Fxdin15_4">#REF!</definedName>
    <definedName name="Fxdin15_5">#REF!</definedName>
    <definedName name="Fxdin15_6">#REF!</definedName>
    <definedName name="Fxdin15_7">#REF!</definedName>
    <definedName name="Fxdin15_8">#REF!</definedName>
    <definedName name="Fxdin15_9">#REF!</definedName>
    <definedName name="Fxdin2_1">#REF!</definedName>
    <definedName name="Fxdin2_10">#REF!</definedName>
    <definedName name="Fxdin2_11">#REF!</definedName>
    <definedName name="Fxdin2_12">#REF!</definedName>
    <definedName name="Fxdin2_2">#REF!</definedName>
    <definedName name="Fxdin2_3">#REF!</definedName>
    <definedName name="Fxdin2_4">#REF!</definedName>
    <definedName name="Fxdin2_5">#REF!</definedName>
    <definedName name="Fxdin2_6">#REF!</definedName>
    <definedName name="Fxdin2_7">#REF!</definedName>
    <definedName name="Fxdin2_8">#REF!</definedName>
    <definedName name="Fxdin2_9">#REF!</definedName>
    <definedName name="Fxdin3_1">#REF!</definedName>
    <definedName name="Fxdin3_10">#REF!</definedName>
    <definedName name="Fxdin3_11">#REF!</definedName>
    <definedName name="Fxdin3_12">#REF!</definedName>
    <definedName name="Fxdin3_2">#REF!</definedName>
    <definedName name="Fxdin3_3">#REF!</definedName>
    <definedName name="Fxdin3_4">#REF!</definedName>
    <definedName name="Fxdin3_5">#REF!</definedName>
    <definedName name="Fxdin3_6">#REF!</definedName>
    <definedName name="Fxdin3_7">#REF!</definedName>
    <definedName name="Fxdin3_8">#REF!</definedName>
    <definedName name="Fxdin3_9">#REF!</definedName>
    <definedName name="Fxdin4_1">#REF!</definedName>
    <definedName name="Fxdin4_10">#REF!</definedName>
    <definedName name="Fxdin4_11">#REF!</definedName>
    <definedName name="Fxdin4_12">#REF!</definedName>
    <definedName name="Fxdin4_2">#REF!</definedName>
    <definedName name="Fxdin4_3">#REF!</definedName>
    <definedName name="Fxdin4_4">#REF!</definedName>
    <definedName name="Fxdin4_5">#REF!</definedName>
    <definedName name="Fxdin4_6">#REF!</definedName>
    <definedName name="Fxdin4_7">#REF!</definedName>
    <definedName name="Fxdin4_8">#REF!</definedName>
    <definedName name="Fxdin4_9">#REF!</definedName>
    <definedName name="Fxdin5_1">#REF!</definedName>
    <definedName name="Fxdin5_10">#REF!</definedName>
    <definedName name="Fxdin5_11">#REF!</definedName>
    <definedName name="Fxdin5_12">#REF!</definedName>
    <definedName name="Fxdin5_2">#REF!</definedName>
    <definedName name="Fxdin5_3">#REF!</definedName>
    <definedName name="Fxdin5_4">#REF!</definedName>
    <definedName name="Fxdin5_5">#REF!</definedName>
    <definedName name="Fxdin5_6">#REF!</definedName>
    <definedName name="Fxdin5_7">#REF!</definedName>
    <definedName name="Fxdin5_8">#REF!</definedName>
    <definedName name="Fxdin5_9">#REF!</definedName>
    <definedName name="Fxdin6_1">#REF!</definedName>
    <definedName name="Fxdin6_10">#REF!</definedName>
    <definedName name="Fxdin6_11">#REF!</definedName>
    <definedName name="Fxdin6_12">#REF!</definedName>
    <definedName name="Fxdin6_2">#REF!</definedName>
    <definedName name="Fxdin6_3">#REF!</definedName>
    <definedName name="Fxdin6_4">#REF!</definedName>
    <definedName name="Fxdin6_5">#REF!</definedName>
    <definedName name="Fxdin6_6">#REF!</definedName>
    <definedName name="Fxdin6_7">#REF!</definedName>
    <definedName name="Fxdin6_8">#REF!</definedName>
    <definedName name="Fxdin6_9">#REF!</definedName>
    <definedName name="Fxdin7_1">#REF!</definedName>
    <definedName name="Fxdin7_10">#REF!</definedName>
    <definedName name="Fxdin7_11">#REF!</definedName>
    <definedName name="Fxdin7_12">#REF!</definedName>
    <definedName name="Fxdin7_2">#REF!</definedName>
    <definedName name="Fxdin7_3">#REF!</definedName>
    <definedName name="Fxdin7_4">#REF!</definedName>
    <definedName name="Fxdin7_5">#REF!</definedName>
    <definedName name="Fxdin7_6">#REF!</definedName>
    <definedName name="Fxdin7_7">#REF!</definedName>
    <definedName name="Fxdin7_8">#REF!</definedName>
    <definedName name="Fxdin7_9">#REF!</definedName>
    <definedName name="Fxdin8_1">#REF!</definedName>
    <definedName name="Fxdin8_10">#REF!</definedName>
    <definedName name="Fxdin8_11">#REF!</definedName>
    <definedName name="Fxdin8_12">#REF!</definedName>
    <definedName name="Fxdin8_2">#REF!</definedName>
    <definedName name="Fxdin8_3">#REF!</definedName>
    <definedName name="Fxdin8_4">#REF!</definedName>
    <definedName name="Fxdin8_5">#REF!</definedName>
    <definedName name="Fxdin8_6">#REF!</definedName>
    <definedName name="Fxdin8_7">#REF!</definedName>
    <definedName name="Fxdin8_8">#REF!</definedName>
    <definedName name="Fxdin8_9">#REF!</definedName>
    <definedName name="Fxdin9_1">#REF!</definedName>
    <definedName name="Fxdin9_10">#REF!</definedName>
    <definedName name="Fxdin9_11">#REF!</definedName>
    <definedName name="Fxdin9_12">#REF!</definedName>
    <definedName name="Fxdin9_2">#REF!</definedName>
    <definedName name="Fxdin9_3">#REF!</definedName>
    <definedName name="Fxdin9_4">#REF!</definedName>
    <definedName name="Fxdin9_5">#REF!</definedName>
    <definedName name="Fxdin9_6">#REF!</definedName>
    <definedName name="Fxdin9_7">#REF!</definedName>
    <definedName name="Fxdin9_8">#REF!</definedName>
    <definedName name="Fxdin9_9">#REF!</definedName>
    <definedName name="FYR">[3]pl_bud!$R$8</definedName>
    <definedName name="GOODWILL" localSheetId="6">#REF!</definedName>
    <definedName name="GOODWILL" localSheetId="4">#REF!</definedName>
    <definedName name="GOODWILL" localSheetId="3">#REF!</definedName>
    <definedName name="GOODWILL">#REF!</definedName>
    <definedName name="Goodwillct">#REF!</definedName>
    <definedName name="Goodwillin1">#REF!</definedName>
    <definedName name="Goodwillin10">#REF!</definedName>
    <definedName name="Goodwillin11">#REF!</definedName>
    <definedName name="Goodwillin12">#REF!</definedName>
    <definedName name="Goodwillin13">#REF!</definedName>
    <definedName name="Goodwillin14">#REF!</definedName>
    <definedName name="Goodwillin15">#REF!</definedName>
    <definedName name="Goodwillin2">#REF!</definedName>
    <definedName name="Goodwillin3">#REF!</definedName>
    <definedName name="Goodwillin4">#REF!</definedName>
    <definedName name="Goodwillin5">#REF!</definedName>
    <definedName name="Goodwillin6">#REF!</definedName>
    <definedName name="Goodwillin7">#REF!</definedName>
    <definedName name="Goodwillin8">#REF!</definedName>
    <definedName name="Goodwillin9">#REF!</definedName>
    <definedName name="Grid_Exit_Points">#REF!</definedName>
    <definedName name="GROSS_CONTRIBUTION">#REF!</definedName>
    <definedName name="GrowthRate">#REF!</definedName>
    <definedName name="GST">#REF!</definedName>
    <definedName name="hedge_table">[3]pl_bud!$A$28:$Q$32</definedName>
    <definedName name="hedge_table_save">#REF!</definedName>
    <definedName name="hedge_table_save_ytd">#REF!</definedName>
    <definedName name="hedge_table_ytd">[3]pl_bud!$A$234:$Q$238</definedName>
    <definedName name="Hedges">#REF!</definedName>
    <definedName name="HOLOS_DL_BS_ACT">#REF!</definedName>
    <definedName name="HOLOS_DL_BS_GGRSM">#REF!</definedName>
    <definedName name="HOLOS_DL_BS_LAST_YR">#REF!</definedName>
    <definedName name="HOLOS_DL_BUD_ANL">#REF!</definedName>
    <definedName name="HOLOS_DL_BUD_YTD">#REF!</definedName>
    <definedName name="HOLOS_DL_LAST_YR">#REF!</definedName>
    <definedName name="HOLOS_DL_PL_ACT">#REF!</definedName>
    <definedName name="HOLOS_DL_PL_GGRSM">#REF!</definedName>
    <definedName name="HOLOS_DL_REV_ACT">#REF!</definedName>
    <definedName name="HOLOS_DL_REV_BUD">#REF!</definedName>
    <definedName name="HOLOS_ORIENT_DL_BS_ACT">#REF!</definedName>
    <definedName name="HOLOS_ORIENT_DL_BS_GGRSM">#REF!</definedName>
    <definedName name="HOLOS_ORIENT_DL_BS_LAST_YR">#REF!</definedName>
    <definedName name="HOLOS_ORIENT_DL_BUD_ANL">#REF!</definedName>
    <definedName name="HOLOS_ORIENT_DL_BUD_YTD">#REF!</definedName>
    <definedName name="HOLOS_ORIENT_DL_LAST_YR">#REF!</definedName>
    <definedName name="HOLOS_ORIENT_DL_PL_ACT">#REF!</definedName>
    <definedName name="HOLOS_ORIENT_DL_PL_GGRSM">#REF!</definedName>
    <definedName name="HOLOS_ORIENT_DL_REV_ACT">#REF!</definedName>
    <definedName name="HOLOS_ORIENT_DL_REV_BUD">#REF!</definedName>
    <definedName name="i" localSheetId="6">Module1.NvsPriorMacro</definedName>
    <definedName name="i" localSheetId="4">Module1.NvsPriorMacro</definedName>
    <definedName name="i" localSheetId="2">Module1.NvsPriorMacro</definedName>
    <definedName name="i" localSheetId="3">Module1.NvsPriorMacro</definedName>
    <definedName name="i">Module1.NvsPriorMacro</definedName>
    <definedName name="Income_Tax">#REF!</definedName>
    <definedName name="Information_Technology">#REF!</definedName>
    <definedName name="INPUT">#REF!</definedName>
    <definedName name="INPUT_TITLE">#REF!</definedName>
    <definedName name="Int">[6]Con_cm!$AL$155</definedName>
    <definedName name="INTEREST" localSheetId="6">#REF!</definedName>
    <definedName name="INTEREST" localSheetId="4">#REF!</definedName>
    <definedName name="INTEREST" localSheetId="3">#REF!</definedName>
    <definedName name="INTEREST">#REF!</definedName>
    <definedName name="Interest___Insurances">#REF!</definedName>
    <definedName name="Interest_and_Insurances">#REF!</definedName>
    <definedName name="Internal_Hedges">#REF!</definedName>
    <definedName name="INVESTMENTS_IN_SUBSIDIARIES">#REF!</definedName>
    <definedName name="Iteration">#REF!</definedName>
    <definedName name="jnls" localSheetId="6">Module1.NvsPriorMacro</definedName>
    <definedName name="jnls" localSheetId="4">Module1.NvsPriorMacro</definedName>
    <definedName name="jnls" localSheetId="2">Module1.NvsPriorMacro</definedName>
    <definedName name="jnls" localSheetId="3">Module1.NvsPriorMacro</definedName>
    <definedName name="jnls">Module1.NvsPriorMacro</definedName>
    <definedName name="jnls2" localSheetId="6">Module1.NvsPriorMacro</definedName>
    <definedName name="jnls2" localSheetId="4">Module1.NvsPriorMacro</definedName>
    <definedName name="jnls2" localSheetId="2">Module1.NvsPriorMacro</definedName>
    <definedName name="jnls2" localSheetId="3">Module1.NvsPriorMacro</definedName>
    <definedName name="jnls2">Module1.NvsPriorMacro</definedName>
    <definedName name="Known_Capital_Project_Payments">#REF!</definedName>
    <definedName name="LESS_DIFFERENCES_TO_RECONCILE">#REF!</definedName>
    <definedName name="life_to_date_1999" localSheetId="6">[8]life_to_date!#REF!</definedName>
    <definedName name="life_to_date_1999" localSheetId="4">[8]life_to_date!#REF!</definedName>
    <definedName name="life_to_date_1999" localSheetId="3">[8]life_to_date!#REF!</definedName>
    <definedName name="life_to_date_1999">[8]life_to_date!#REF!</definedName>
    <definedName name="Line_Charges___Retail">#REF!</definedName>
    <definedName name="LYN" localSheetId="6">#REF!</definedName>
    <definedName name="LYN" localSheetId="4">#REF!</definedName>
    <definedName name="LYN" localSheetId="3">#REF!</definedName>
    <definedName name="LYN">#REF!</definedName>
    <definedName name="MARKETING" localSheetId="6">#REF!</definedName>
    <definedName name="MARKETING" localSheetId="4">#REF!</definedName>
    <definedName name="MARKETING" localSheetId="3">#REF!</definedName>
    <definedName name="MARKETING">#REF!</definedName>
    <definedName name="mealp_bud">[5]mealp_bud!$B$4:$Q$86</definedName>
    <definedName name="mealp_bud_save_ytd">#REF!</definedName>
    <definedName name="mealp_bud_ytd">[5]mealp_bud!$B$91:$Q$172</definedName>
    <definedName name="mealp_bud_ytd1">[5]mealp_bud!$B$115:$Q$219</definedName>
    <definedName name="meapl_bud_save">#REF!</definedName>
    <definedName name="meapl_bud_save_ytd">#REF!</definedName>
    <definedName name="meapl_bud1">[5]mealp_bud!$B$5:$Q$110</definedName>
    <definedName name="meridian" localSheetId="6">Module1.NvsPriorMacro</definedName>
    <definedName name="meridian" localSheetId="4">Module1.NvsPriorMacro</definedName>
    <definedName name="meridian" localSheetId="2">Module1.NvsPriorMacro</definedName>
    <definedName name="meridian" localSheetId="3">Module1.NvsPriorMacro</definedName>
    <definedName name="meridian">Module1.NvsPriorMacro</definedName>
    <definedName name="nat" localSheetId="7">'Nominal GDP'!#REF!</definedName>
    <definedName name="NET_CASH_FLOW">#REF!</definedName>
    <definedName name="NET_OPERATING_AFTER_TAX">#REF!</definedName>
    <definedName name="NET_OPERATING_BEFORE_TAX">#REF!</definedName>
    <definedName name="NETWORK" localSheetId="6">#REF!</definedName>
    <definedName name="NETWORK" localSheetId="4">#REF!</definedName>
    <definedName name="NETWORK" localSheetId="3">#REF!</definedName>
    <definedName name="NETWORK">#REF!</definedName>
    <definedName name="new" localSheetId="6">Module1.NvsPriorMacro</definedName>
    <definedName name="new" localSheetId="4">Module1.NvsPriorMacro</definedName>
    <definedName name="new" localSheetId="2">Module1.NvsPriorMacro</definedName>
    <definedName name="new" localSheetId="3">Module1.NvsPriorMacro</definedName>
    <definedName name="new">Module1.NvsPriorMacro</definedName>
    <definedName name="NvsASD">"V1999-07-31"</definedName>
    <definedName name="NvsAutoDrillOk">"VN"</definedName>
    <definedName name="NvsElapsedTime">0.0000799768531578593</definedName>
    <definedName name="NvsEndTime">37831.507665162</definedName>
    <definedName name="NvsInstance" localSheetId="6">Module1.NvsPriorMacro</definedName>
    <definedName name="NvsInstance" localSheetId="4">Module1.NvsPriorMacro</definedName>
    <definedName name="NvsInstance" localSheetId="2">Module1.NvsPriorMacro</definedName>
    <definedName name="NvsInstance" localSheetId="3">Module1.NvsPriorMacro</definedName>
    <definedName name="NvsInstance">Module1.NvsPriorMacro</definedName>
    <definedName name="NvsInstSpec">"%"</definedName>
    <definedName name="NvsLayoutType">"M3"</definedName>
    <definedName name="NvsNplSpec">"%,X,RZF.ACCOUNT.,CZF.."</definedName>
    <definedName name="NvsPanelEffdt">"V1999-07-27"</definedName>
    <definedName name="NvsPanelSetid">"VSHARE"</definedName>
    <definedName name="NvsReqBU">"VMEL01"</definedName>
    <definedName name="NvsReqBUOnly">"VY"</definedName>
    <definedName name="NvsTransLed">"VN"</definedName>
    <definedName name="NvsTreeASD">"V1999-07-31"</definedName>
    <definedName name="NvsValTbl.SCENARIO">"BD_SCENARIO_TBL"</definedName>
    <definedName name="old" localSheetId="6">Module1.NvsPriorMacro</definedName>
    <definedName name="old" localSheetId="4">Module1.NvsPriorMacro</definedName>
    <definedName name="old" localSheetId="2">Module1.NvsPriorMacro</definedName>
    <definedName name="old" localSheetId="3">Module1.NvsPriorMacro</definedName>
    <definedName name="old">Module1.NvsPriorMacro</definedName>
    <definedName name="on_bud_save">#REF!</definedName>
    <definedName name="on_bud_save_ytd">#REF!</definedName>
    <definedName name="on_en_bc">#REF!</definedName>
    <definedName name="on_en_bc_ytd">#REF!</definedName>
    <definedName name="on_save_bud">#REF!</definedName>
    <definedName name="on_save_bud_ytd">#REF!</definedName>
    <definedName name="Other">#REF!</definedName>
    <definedName name="Other_Debtors">#REF!</definedName>
    <definedName name="Other_Income">#REF!</definedName>
    <definedName name="OTHERCA" localSheetId="6">#REF!</definedName>
    <definedName name="OTHERCA" localSheetId="4">#REF!</definedName>
    <definedName name="OTHERCA" localSheetId="3">#REF!</definedName>
    <definedName name="OTHERCA">#REF!</definedName>
    <definedName name="OTHERINV" localSheetId="6">#REF!</definedName>
    <definedName name="OTHERINV" localSheetId="4">#REF!</definedName>
    <definedName name="OTHERINV" localSheetId="3">#REF!</definedName>
    <definedName name="OTHERINV">#REF!</definedName>
    <definedName name="OTHERREV" localSheetId="6">#REF!</definedName>
    <definedName name="OTHERREV" localSheetId="4">#REF!</definedName>
    <definedName name="OTHERREV" localSheetId="3">#REF!</definedName>
    <definedName name="OTHERREV">#REF!</definedName>
    <definedName name="Outsourced_Services">#REF!</definedName>
    <definedName name="Parent_Company">#REF!</definedName>
    <definedName name="Pasterange1">#REF!</definedName>
    <definedName name="Pasterange10">#REF!</definedName>
    <definedName name="Pasterange11">#REF!</definedName>
    <definedName name="Pasterange12">#REF!</definedName>
    <definedName name="Pasterange13">#REF!</definedName>
    <definedName name="Pasterange14">#REF!</definedName>
    <definedName name="Pasterange15">#REF!</definedName>
    <definedName name="Pasterange16">#REF!</definedName>
    <definedName name="Pasterange17">#REF!</definedName>
    <definedName name="Pasterange18">#REF!</definedName>
    <definedName name="Pasterange19">#REF!</definedName>
    <definedName name="Pasterange2">#REF!</definedName>
    <definedName name="Pasterange20">#REF!</definedName>
    <definedName name="Pasterange21">#REF!</definedName>
    <definedName name="Pasterange22">#REF!</definedName>
    <definedName name="Pasterange23">#REF!</definedName>
    <definedName name="Pasterange24">#REF!</definedName>
    <definedName name="Pasterange25">#REF!</definedName>
    <definedName name="Pasterange26">#REF!</definedName>
    <definedName name="Pasterange27">#REF!</definedName>
    <definedName name="Pasterange28">#REF!</definedName>
    <definedName name="Pasterange29">#REF!</definedName>
    <definedName name="Pasterange3">#REF!</definedName>
    <definedName name="Pasterange30">#REF!</definedName>
    <definedName name="Pasterange31">#REF!</definedName>
    <definedName name="Pasterange32">#REF!</definedName>
    <definedName name="Pasterange33">#REF!</definedName>
    <definedName name="Pasterange34">#REF!</definedName>
    <definedName name="Pasterange35">#REF!</definedName>
    <definedName name="Pasterange36">#REF!</definedName>
    <definedName name="Pasterange37">#REF!</definedName>
    <definedName name="Pasterange38">#REF!</definedName>
    <definedName name="Pasterange39" localSheetId="6">#REF!</definedName>
    <definedName name="Pasterange39" localSheetId="4">#REF!</definedName>
    <definedName name="Pasterange39" localSheetId="3">#REF!</definedName>
    <definedName name="Pasterange39">#REF!</definedName>
    <definedName name="Pasterange4">#REF!</definedName>
    <definedName name="Pasterange40">#REF!</definedName>
    <definedName name="Pasterange41" localSheetId="6">#REF!</definedName>
    <definedName name="Pasterange41" localSheetId="4">#REF!</definedName>
    <definedName name="Pasterange41" localSheetId="3">#REF!</definedName>
    <definedName name="Pasterange41">#REF!</definedName>
    <definedName name="Pasterange42">#REF!</definedName>
    <definedName name="Pasterange43">#REF!</definedName>
    <definedName name="Pasterange44">#REF!</definedName>
    <definedName name="Pasterange45">#REF!</definedName>
    <definedName name="Pasterange46">#REF!</definedName>
    <definedName name="Pasterange47">#REF!</definedName>
    <definedName name="Pasterange48">#REF!</definedName>
    <definedName name="Pasterange49">#REF!</definedName>
    <definedName name="Pasterange5">#REF!</definedName>
    <definedName name="Pasterange50">#REF!</definedName>
    <definedName name="Pasterange51">#REF!</definedName>
    <definedName name="Pasterange52">#REF!</definedName>
    <definedName name="Pasterange53">#REF!</definedName>
    <definedName name="Pasterange54">#REF!</definedName>
    <definedName name="Pasterange55">#REF!</definedName>
    <definedName name="Pasterange56">#REF!</definedName>
    <definedName name="Pasterange57">#REF!</definedName>
    <definedName name="Pasterange58">#REF!</definedName>
    <definedName name="Pasterange59">#REF!</definedName>
    <definedName name="Pasterange6">#REF!</definedName>
    <definedName name="Pasterange60">#REF!</definedName>
    <definedName name="Pasterange61">#REF!</definedName>
    <definedName name="Pasterange62">#REF!</definedName>
    <definedName name="Pasterange63">#REF!</definedName>
    <definedName name="Pasterange64">#REF!</definedName>
    <definedName name="Pasterange65">#REF!</definedName>
    <definedName name="Pasterange66">#REF!</definedName>
    <definedName name="Pasterange67" localSheetId="6">#REF!</definedName>
    <definedName name="Pasterange67" localSheetId="4">#REF!</definedName>
    <definedName name="Pasterange67" localSheetId="3">#REF!</definedName>
    <definedName name="Pasterange67">#REF!</definedName>
    <definedName name="Pasterange68" localSheetId="6">#REF!</definedName>
    <definedName name="Pasterange68" localSheetId="4">#REF!</definedName>
    <definedName name="Pasterange68" localSheetId="3">#REF!</definedName>
    <definedName name="Pasterange68">#REF!</definedName>
    <definedName name="Pasterange7">#REF!</definedName>
    <definedName name="Pasterange8">#REF!</definedName>
    <definedName name="Pasterange9">#REF!</definedName>
    <definedName name="Paths">#REF!</definedName>
    <definedName name="penalty">#REF!</definedName>
    <definedName name="perform_date">[9]Control!$B$5</definedName>
    <definedName name="PERMANENT_DIFFERENCES">#REF!</definedName>
    <definedName name="PERSONNEL" localSheetId="6">#REF!</definedName>
    <definedName name="PERSONNEL" localSheetId="4">#REF!</definedName>
    <definedName name="PERSONNEL" localSheetId="3">#REF!</definedName>
    <definedName name="PERSONNEL">#REF!</definedName>
    <definedName name="PHIL_AGENCY" localSheetId="6">#REF!</definedName>
    <definedName name="PHIL_AGENCY" localSheetId="4">#REF!</definedName>
    <definedName name="PHIL_AGENCY" localSheetId="3">#REF!</definedName>
    <definedName name="PHIL_AGENCY">#REF!</definedName>
    <definedName name="pl_bud_2002">[5]pl_bud!$B$6:$Q$207</definedName>
    <definedName name="pl_bud_save">#REF!</definedName>
    <definedName name="pl_bud_save_ytd">#REF!</definedName>
    <definedName name="pl_bud_ytd_2002">[5]pl_bud!$B$213:$Q$411</definedName>
    <definedName name="PLANT" localSheetId="6">#REF!</definedName>
    <definedName name="PLANT" localSheetId="4">#REF!</definedName>
    <definedName name="PLANT" localSheetId="3">#REF!</definedName>
    <definedName name="PLANT">#REF!</definedName>
    <definedName name="Plant___Vehicle___Proprty">#REF!</definedName>
    <definedName name="Plant__Vehicles_and_Property">#REF!</definedName>
    <definedName name="pmd_bud">[5]pmd_bud!$B$2:$Q$144</definedName>
    <definedName name="pmd_bud_save">#REF!</definedName>
    <definedName name="pmd_bud_save_ytd">#REF!</definedName>
    <definedName name="pmd_bud_ytd">[5]pmd_bud!$B$149:$Q$288</definedName>
    <definedName name="pointer">[10]Financial!$A$261</definedName>
    <definedName name="POSTAGE" localSheetId="6">#REF!</definedName>
    <definedName name="POSTAGE" localSheetId="4">#REF!</definedName>
    <definedName name="POSTAGE" localSheetId="3">#REF!</definedName>
    <definedName name="POSTAGE">#REF!</definedName>
    <definedName name="PretaxCoverage">#REF!</definedName>
    <definedName name="Principal_Repayments">#REF!</definedName>
    <definedName name="_xlnm.Print_Area" localSheetId="1">'Series Descriptions'!$A$1:$F$161</definedName>
    <definedName name="_xlnm.Print_Area" localSheetId="3">Spending!$A$1:$Q$126</definedName>
    <definedName name="_xlnm.Print_Area">#REF!</definedName>
    <definedName name="Print_Area_MI">#REF!</definedName>
    <definedName name="_xlnm.Print_Titles">#REF!</definedName>
    <definedName name="Print_Titles_MI">#REF!</definedName>
    <definedName name="Promotional">#REF!</definedName>
    <definedName name="Pulse_Costs">#REF!</definedName>
    <definedName name="q">#REF!</definedName>
    <definedName name="ratingA">#REF!</definedName>
    <definedName name="ratingAA">#REF!</definedName>
    <definedName name="ratingAAA">#REF!</definedName>
    <definedName name="ratingBBB">#REF!</definedName>
    <definedName name="ratingJUNK">#REF!</definedName>
    <definedName name="rec_last1" localSheetId="2">OFFSET([7]Graphing!$J$3,[7]Graphing!$E$21,0,[7]Graphing!$E$23,1)</definedName>
    <definedName name="rec_last1">OFFSET([7]Graphing!$J$3,[7]Graphing!$E$21,0,[7]Graphing!$E$23,1)</definedName>
    <definedName name="rec_last2" localSheetId="2">OFFSET([7]Graphing!$K$3,[7]Graphing!$E$21,0,[7]Graphing!$E$23,1)</definedName>
    <definedName name="rec_last2">OFFSET([7]Graphing!$K$3,[7]Graphing!$E$21,0,[7]Graphing!$E$23,1)</definedName>
    <definedName name="rec_now" localSheetId="2">OFFSET([7]Graphing!$I$3,[7]Graphing!$E$21,0,[7]Graphing!$E$23,1)</definedName>
    <definedName name="rec_now">OFFSET([7]Graphing!$I$3,[7]Graphing!$E$21,0,[7]Graphing!$E$23,1)</definedName>
    <definedName name="rep" localSheetId="6">Module1.NvsPriorMacro</definedName>
    <definedName name="rep" localSheetId="4">Module1.NvsPriorMacro</definedName>
    <definedName name="rep" localSheetId="2">Module1.NvsPriorMacro</definedName>
    <definedName name="rep" localSheetId="3">Module1.NvsPriorMacro</definedName>
    <definedName name="rep">Module1.NvsPriorMacro</definedName>
    <definedName name="REPORT_ID" localSheetId="6">#REF!</definedName>
    <definedName name="REPORT_ID" localSheetId="4">#REF!</definedName>
    <definedName name="REPORT_ID" localSheetId="3">#REF!</definedName>
    <definedName name="REPORT_ID">#REF!</definedName>
    <definedName name="Retail_Hedges">#REF!</definedName>
    <definedName name="Retail_Sweeps">#REF!</definedName>
    <definedName name="REV_EXP" localSheetId="6">#REF!</definedName>
    <definedName name="REV_EXP" localSheetId="4">#REF!</definedName>
    <definedName name="REV_EXP" localSheetId="3">#REF!</definedName>
    <definedName name="REV_EXP">#REF!</definedName>
    <definedName name="rev_last1" localSheetId="2">OFFSET([7]Graphing!$G$3,[7]Graphing!$E$21,0,[7]Graphing!$E$23,1)</definedName>
    <definedName name="rev_last1">OFFSET([7]Graphing!$G$3,[7]Graphing!$E$21,0,[7]Graphing!$E$23,1)</definedName>
    <definedName name="rev_last2" localSheetId="2">OFFSET([7]Graphing!$H$3,[7]Graphing!$E$21,0,[7]Graphing!$E$23,1)</definedName>
    <definedName name="rev_last2">OFFSET([7]Graphing!$H$3,[7]Graphing!$E$21,0,[7]Graphing!$E$23,1)</definedName>
    <definedName name="rev_now" localSheetId="2">OFFSET([7]Graphing!$F$3,[7]Graphing!$E$21,0,[7]Graphing!$E$23,1)</definedName>
    <definedName name="rev_now">OFFSET([7]Graphing!$F$3,[7]Graphing!$E$21,0,[7]Graphing!$E$23,1)</definedName>
    <definedName name="REVENUE">#REF!</definedName>
    <definedName name="ROC_Costs">#REF!</definedName>
    <definedName name="run_date" localSheetId="6">[9]Control!#REF!</definedName>
    <definedName name="run_date" localSheetId="4">[9]Control!#REF!</definedName>
    <definedName name="run_date" localSheetId="3">[9]Control!#REF!</definedName>
    <definedName name="run_date">[9]Control!#REF!</definedName>
    <definedName name="Sale_of_Electricity">#REF!</definedName>
    <definedName name="SALES" localSheetId="6">#REF!</definedName>
    <definedName name="SALES" localSheetId="4">#REF!</definedName>
    <definedName name="SALES" localSheetId="3">#REF!</definedName>
    <definedName name="SALES">#REF!</definedName>
    <definedName name="Scale">1000</definedName>
    <definedName name="SCD" localSheetId="6">#REF!</definedName>
    <definedName name="SCD" localSheetId="4">#REF!</definedName>
    <definedName name="SCD" localSheetId="3">#REF!</definedName>
    <definedName name="SCD">#REF!</definedName>
    <definedName name="Sched1.50.0">#REF!</definedName>
    <definedName name="Sched1.50.1">#REF!</definedName>
    <definedName name="Sched1.51.0">#REF!</definedName>
    <definedName name="Sched1.51.1">#REF!</definedName>
    <definedName name="Sched1.51.2">#REF!</definedName>
    <definedName name="Sched1.51.3">#REF!</definedName>
    <definedName name="Sched1.51.4">#REF!</definedName>
    <definedName name="Sched1.51.5">#REF!</definedName>
    <definedName name="Sched1.52.0">#REF!</definedName>
    <definedName name="Sched1.53.0">#REF!</definedName>
    <definedName name="Sched1.54.0">#REF!</definedName>
    <definedName name="Sched1.56.0">#REF!</definedName>
    <definedName name="Sched1.57.0">#REF!</definedName>
    <definedName name="SCHEDULE">#REF!</definedName>
    <definedName name="SCOPE" localSheetId="6">#REF!</definedName>
    <definedName name="SCOPE" localSheetId="4">#REF!</definedName>
    <definedName name="SCOPE" localSheetId="3">#REF!</definedName>
    <definedName name="SCOPE">#REF!</definedName>
    <definedName name="SCURR">[3]MELGL020_July!$J$142</definedName>
    <definedName name="SERVICES" localSheetId="6">#REF!</definedName>
    <definedName name="SERVICES" localSheetId="4">#REF!</definedName>
    <definedName name="SERVICES" localSheetId="3">#REF!</definedName>
    <definedName name="SERVICES">#REF!</definedName>
    <definedName name="SEVERENCES" localSheetId="6">#REF!</definedName>
    <definedName name="SEVERENCES" localSheetId="4">#REF!</definedName>
    <definedName name="SEVERENCES" localSheetId="3">#REF!</definedName>
    <definedName name="SEVERENCES">#REF!</definedName>
    <definedName name="SFD">[3]pl_bud!$R$9</definedName>
    <definedName name="SFV" localSheetId="6">#REF!</definedName>
    <definedName name="SFV" localSheetId="4">#REF!</definedName>
    <definedName name="SFV" localSheetId="3">#REF!</definedName>
    <definedName name="SFV">#REF!</definedName>
    <definedName name="SHAREFUNDS" localSheetId="6">#REF!</definedName>
    <definedName name="SHAREFUNDS" localSheetId="4">#REF!</definedName>
    <definedName name="SHAREFUNDS" localSheetId="3">#REF!</definedName>
    <definedName name="SHAREFUNDS">#REF!</definedName>
    <definedName name="SHORTER" localSheetId="6">#REF!</definedName>
    <definedName name="SHORTER" localSheetId="4">#REF!</definedName>
    <definedName name="SHORTER" localSheetId="3">#REF!</definedName>
    <definedName name="SHORTER">#REF!</definedName>
    <definedName name="Shout">#REF!</definedName>
    <definedName name="SPRIOR">[3]MELGL020_July!$K$142</definedName>
    <definedName name="SRES">[3]MELGL020_July!$C$142</definedName>
    <definedName name="Staff_Costs">#REF!</definedName>
    <definedName name="Start">#REF!</definedName>
    <definedName name="STATISTICS">#REF!</definedName>
    <definedName name="Sub_Input">#REF!</definedName>
    <definedName name="Sub_Input_Title">#REF!</definedName>
    <definedName name="SwapAmt">#REF!</definedName>
    <definedName name="SwapMTM">#REF!</definedName>
    <definedName name="SwapRate">#REF!</definedName>
    <definedName name="SYTD">[3]MELGL020_July!$F$142</definedName>
    <definedName name="TAX">#REF!</definedName>
    <definedName name="Tax_Calc">#REF!</definedName>
    <definedName name="Tax_Calc2" localSheetId="6">#REF!</definedName>
    <definedName name="Tax_Calc2" localSheetId="4">#REF!</definedName>
    <definedName name="Tax_Calc2" localSheetId="3">#REF!</definedName>
    <definedName name="Tax_Calc2">#REF!</definedName>
    <definedName name="Taxation">#REF!</definedName>
    <definedName name="Taxation_Expense">#REF!</definedName>
    <definedName name="TaxCredits">#REF!</definedName>
    <definedName name="TaxDepn1">'[1]Fixed Assets'!$Q$16</definedName>
    <definedName name="TaxDepn2">'[1]Fixed Assets'!$Q$17</definedName>
    <definedName name="TaxDepn3">'[1]Fixed Assets'!$Q$18</definedName>
    <definedName name="TaxDepn4">'[1]Fixed Assets'!$Q$19</definedName>
    <definedName name="TaxDepn5">'[1]Fixed Assets'!$Q$20</definedName>
    <definedName name="taxp">#REF!</definedName>
    <definedName name="TERMLIAB" localSheetId="6">#REF!</definedName>
    <definedName name="TERMLIAB" localSheetId="4">#REF!</definedName>
    <definedName name="TERMLIAB" localSheetId="3">#REF!</definedName>
    <definedName name="TERMLIAB">#REF!</definedName>
    <definedName name="ThresholdA">#REF!</definedName>
    <definedName name="ThresholdAA">#REF!</definedName>
    <definedName name="ThresholdAAA">#REF!</definedName>
    <definedName name="ThresholdB">#REF!</definedName>
    <definedName name="ThresholdBB">#REF!</definedName>
    <definedName name="ThresholdBBB">#REF!</definedName>
    <definedName name="ThresholdCCC">#REF!</definedName>
    <definedName name="TIMING_DIFFERENCES">#REF!</definedName>
    <definedName name="TOTAL_ALL_EXPENSES">#REF!</definedName>
    <definedName name="TOTAL_EXPENSES">#REF!</definedName>
    <definedName name="TOTAL_PERMANENT_DIFFERENCES">#REF!</definedName>
    <definedName name="TOTAL_REVENUE">#REF!</definedName>
    <definedName name="TOTAL_ROC_COSTS">#REF!</definedName>
    <definedName name="TOTAL_TIMING_DIFFERENCES">#REF!</definedName>
    <definedName name="trans_table_save">#REF!</definedName>
    <definedName name="trans_table_save_ytd">#REF!</definedName>
    <definedName name="Transalta">#REF!</definedName>
    <definedName name="transmission_table">[3]pl_bud!$A$36:$Q$47</definedName>
    <definedName name="transmission_table_ytd">[3]pl_bud!$A$242:$Q$254</definedName>
    <definedName name="Transpower___HVDC">#REF!</definedName>
    <definedName name="Transpower___Tiwai">#REF!</definedName>
    <definedName name="Transpower_HVDC___GST_on_Unpiad_invoices">#REF!</definedName>
    <definedName name="Transpower_HVDC___P_L_Recogniton">#REF!</definedName>
    <definedName name="Transpower_HVDC___Scheduled_Payments">#REF!</definedName>
    <definedName name="Tstats">[11]Tablz!$A$2:$B$31</definedName>
    <definedName name="US10yrTry">#REF!</definedName>
    <definedName name="USTB">#REF!</definedName>
    <definedName name="USTBVol">#REF!</definedName>
    <definedName name="USTSpreadVol">#REF!</definedName>
    <definedName name="Wages___PAYE">#REF!</definedName>
    <definedName name="WeightedAvg">#REF!</definedName>
    <definedName name="x" localSheetId="6">#REF!</definedName>
    <definedName name="x" localSheetId="4">#REF!</definedName>
    <definedName name="x" localSheetId="3">#REF!</definedName>
    <definedName name="x">#REF!</definedName>
    <definedName name="x_axis" localSheetId="2">OFFSET([7]Graphing!$B$3,[7]Graphing!$E$21,0,[7]Graphing!$E$23,1)</definedName>
    <definedName name="x_axis">OFFSET([7]Graphing!$B$3,[7]Graphing!$E$21,0,[7]Graphing!$E$23,1)</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5" i="9" l="1"/>
  <c r="E106" i="9"/>
  <c r="E107" i="9"/>
  <c r="E108" i="9"/>
  <c r="E109" i="9"/>
  <c r="E110" i="9"/>
  <c r="E111" i="9"/>
  <c r="E117" i="9" l="1"/>
  <c r="E121" i="9"/>
  <c r="E113" i="9"/>
  <c r="E114" i="9"/>
  <c r="E115" i="9"/>
  <c r="E116" i="9"/>
  <c r="E118" i="9"/>
  <c r="E119" i="9"/>
  <c r="E120" i="9"/>
  <c r="E112" i="9"/>
  <c r="C113" i="11"/>
  <c r="D113" i="11"/>
  <c r="E113" i="11"/>
  <c r="F113" i="11"/>
  <c r="G113" i="11"/>
  <c r="H113" i="11"/>
  <c r="C114" i="11"/>
  <c r="D114" i="11"/>
  <c r="E114" i="11"/>
  <c r="F114" i="11"/>
  <c r="G114" i="11"/>
  <c r="H114" i="11"/>
  <c r="C115" i="11"/>
  <c r="D115" i="11"/>
  <c r="E115" i="11"/>
  <c r="F115" i="11"/>
  <c r="G115" i="11"/>
  <c r="H115" i="11"/>
  <c r="D112" i="11"/>
  <c r="E112" i="11"/>
  <c r="F112" i="11"/>
  <c r="G112" i="11"/>
  <c r="H112" i="11"/>
  <c r="K113" i="7"/>
  <c r="L113" i="7"/>
  <c r="K114" i="7"/>
  <c r="L114" i="7"/>
  <c r="G113" i="7"/>
  <c r="H113" i="7"/>
  <c r="G114" i="7"/>
  <c r="H114" i="7"/>
  <c r="E113" i="7"/>
  <c r="E114" i="7"/>
  <c r="E112" i="7"/>
  <c r="G112" i="7"/>
  <c r="H112" i="7"/>
  <c r="J112" i="7"/>
  <c r="K112" i="7"/>
  <c r="L112" i="7"/>
  <c r="C112" i="7"/>
  <c r="C113" i="7"/>
  <c r="C114" i="7"/>
  <c r="D120" i="9"/>
  <c r="F120" i="9"/>
  <c r="G120" i="9"/>
  <c r="I120" i="9"/>
  <c r="J120" i="9"/>
  <c r="M120" i="9"/>
  <c r="N120" i="9"/>
  <c r="D121" i="9"/>
  <c r="F121" i="9"/>
  <c r="G121" i="9"/>
  <c r="I121" i="9"/>
  <c r="J121" i="9"/>
  <c r="M121" i="9"/>
  <c r="N121" i="9"/>
  <c r="H121" i="15"/>
  <c r="I121" i="15"/>
  <c r="J121" i="15"/>
  <c r="K121" i="15"/>
  <c r="L121" i="15"/>
  <c r="M121" i="15"/>
  <c r="N121" i="15"/>
  <c r="O121" i="15"/>
  <c r="P121" i="15"/>
  <c r="G56" i="15"/>
  <c r="G121" i="15" s="1"/>
  <c r="E120" i="15"/>
  <c r="E121" i="15"/>
  <c r="D120" i="15"/>
  <c r="D121" i="15"/>
  <c r="D122" i="15"/>
  <c r="G120" i="15" l="1"/>
  <c r="H120" i="15"/>
  <c r="I120" i="15"/>
  <c r="J120" i="15"/>
  <c r="K120" i="15"/>
  <c r="L120" i="15"/>
  <c r="M120" i="15"/>
  <c r="N120" i="15"/>
  <c r="O120" i="15"/>
  <c r="P120" i="15"/>
  <c r="D119" i="9"/>
  <c r="F119" i="9"/>
  <c r="G119" i="9"/>
  <c r="I119" i="9"/>
  <c r="J119" i="9"/>
  <c r="M119" i="9"/>
  <c r="N119" i="9"/>
  <c r="J53" i="7"/>
  <c r="E122" i="15"/>
  <c r="H122" i="15"/>
  <c r="I122" i="15"/>
  <c r="J122" i="15"/>
  <c r="K122" i="15"/>
  <c r="L122" i="15"/>
  <c r="M122" i="15"/>
  <c r="N122" i="15"/>
  <c r="O122" i="15"/>
  <c r="P122" i="15"/>
  <c r="G122" i="15" l="1"/>
  <c r="K111" i="7"/>
  <c r="K110" i="7"/>
  <c r="K109" i="7"/>
  <c r="K108" i="7"/>
  <c r="K107" i="7"/>
  <c r="K106" i="7"/>
  <c r="K105" i="7"/>
  <c r="K104" i="7"/>
  <c r="K103" i="7"/>
  <c r="K102" i="7"/>
  <c r="K101" i="7"/>
  <c r="K100" i="7"/>
  <c r="K99" i="7"/>
  <c r="K98" i="7"/>
  <c r="K97" i="7"/>
  <c r="K96" i="7"/>
  <c r="K95" i="7"/>
  <c r="D118" i="9" l="1"/>
  <c r="F118" i="9"/>
  <c r="G118" i="9"/>
  <c r="I118" i="9"/>
  <c r="J118" i="9"/>
  <c r="M118" i="9"/>
  <c r="N118" i="9"/>
  <c r="C112" i="11"/>
  <c r="C111" i="7"/>
  <c r="D111" i="7"/>
  <c r="E111" i="7"/>
  <c r="G111" i="7"/>
  <c r="H111" i="7"/>
  <c r="J111" i="7"/>
  <c r="L111" i="7"/>
  <c r="P119" i="15"/>
  <c r="O119" i="15"/>
  <c r="N119" i="15"/>
  <c r="M119" i="15"/>
  <c r="L119" i="15"/>
  <c r="K119" i="15"/>
  <c r="J119" i="15"/>
  <c r="I119" i="15"/>
  <c r="H119" i="15"/>
  <c r="G119" i="15"/>
  <c r="E119" i="15"/>
  <c r="D119" i="15"/>
  <c r="J110" i="7"/>
  <c r="D118" i="15"/>
  <c r="O53" i="15"/>
  <c r="G118" i="15"/>
  <c r="G117" i="15"/>
  <c r="C111" i="11" l="1"/>
  <c r="D111" i="11"/>
  <c r="E111" i="11"/>
  <c r="F111" i="11"/>
  <c r="G111" i="11"/>
  <c r="H111" i="11"/>
  <c r="C110" i="7"/>
  <c r="D110" i="7"/>
  <c r="E110" i="7"/>
  <c r="G110" i="7"/>
  <c r="H110" i="7"/>
  <c r="L110" i="7"/>
  <c r="N117" i="9"/>
  <c r="M117" i="9"/>
  <c r="J117" i="9"/>
  <c r="I117" i="9"/>
  <c r="G117" i="9"/>
  <c r="F117" i="9"/>
  <c r="D117" i="9"/>
  <c r="D116" i="9"/>
  <c r="P118" i="15"/>
  <c r="O118" i="15"/>
  <c r="N118" i="15"/>
  <c r="M118" i="15"/>
  <c r="L118" i="15"/>
  <c r="K118" i="15"/>
  <c r="J118" i="15"/>
  <c r="I118" i="15"/>
  <c r="H118" i="15"/>
  <c r="E118" i="15"/>
  <c r="D117" i="15" l="1"/>
  <c r="E117" i="15"/>
  <c r="H117" i="15"/>
  <c r="I117" i="15"/>
  <c r="J117" i="15"/>
  <c r="K117" i="15"/>
  <c r="L117" i="15"/>
  <c r="M117" i="15"/>
  <c r="N117" i="15"/>
  <c r="O117" i="15"/>
  <c r="P117" i="15"/>
  <c r="H110" i="11" l="1"/>
  <c r="G110" i="11"/>
  <c r="F110" i="11"/>
  <c r="E110" i="11"/>
  <c r="D110" i="11"/>
  <c r="C110" i="11"/>
  <c r="N116" i="9"/>
  <c r="M116" i="9"/>
  <c r="J116" i="9"/>
  <c r="I116" i="9"/>
  <c r="G116" i="9"/>
  <c r="F116" i="9"/>
  <c r="L109" i="7" l="1"/>
  <c r="J109" i="7"/>
  <c r="H109" i="7"/>
  <c r="G109" i="7"/>
  <c r="E109" i="7"/>
  <c r="D109" i="7"/>
  <c r="C109" i="7"/>
  <c r="D116" i="15" l="1"/>
  <c r="G27" i="15" l="1"/>
  <c r="G92" i="15" s="1"/>
  <c r="K27" i="15"/>
  <c r="K92" i="15" s="1"/>
  <c r="G28" i="15"/>
  <c r="G93" i="15" s="1"/>
  <c r="G29" i="15"/>
  <c r="G94" i="15" s="1"/>
  <c r="C70" i="15"/>
  <c r="G70" i="15"/>
  <c r="H70" i="15"/>
  <c r="I70" i="15"/>
  <c r="J70" i="15"/>
  <c r="K70" i="15"/>
  <c r="L70" i="15"/>
  <c r="M70" i="15"/>
  <c r="N70" i="15"/>
  <c r="O70" i="15"/>
  <c r="P70" i="15"/>
  <c r="C71" i="15"/>
  <c r="G71" i="15"/>
  <c r="H71" i="15"/>
  <c r="I71" i="15"/>
  <c r="J71" i="15"/>
  <c r="K71" i="15"/>
  <c r="L71" i="15"/>
  <c r="M71" i="15"/>
  <c r="N71" i="15"/>
  <c r="O71" i="15"/>
  <c r="P71" i="15"/>
  <c r="C72" i="15"/>
  <c r="G72" i="15"/>
  <c r="H72" i="15"/>
  <c r="I72" i="15"/>
  <c r="J72" i="15"/>
  <c r="K72" i="15"/>
  <c r="L72" i="15"/>
  <c r="M72" i="15"/>
  <c r="N72" i="15"/>
  <c r="O72" i="15"/>
  <c r="P72" i="15"/>
  <c r="C73" i="15"/>
  <c r="G73" i="15"/>
  <c r="H73" i="15"/>
  <c r="I73" i="15"/>
  <c r="J73" i="15"/>
  <c r="K73" i="15"/>
  <c r="L73" i="15"/>
  <c r="M73" i="15"/>
  <c r="N73" i="15"/>
  <c r="O73" i="15"/>
  <c r="P73" i="15"/>
  <c r="C74" i="15"/>
  <c r="G74" i="15"/>
  <c r="H74" i="15"/>
  <c r="I74" i="15"/>
  <c r="J74" i="15"/>
  <c r="K74" i="15"/>
  <c r="L74" i="15"/>
  <c r="M74" i="15"/>
  <c r="N74" i="15"/>
  <c r="O74" i="15"/>
  <c r="P74" i="15"/>
  <c r="C75" i="15"/>
  <c r="G75" i="15"/>
  <c r="H75" i="15"/>
  <c r="I75" i="15"/>
  <c r="J75" i="15"/>
  <c r="K75" i="15"/>
  <c r="L75" i="15"/>
  <c r="M75" i="15"/>
  <c r="N75" i="15"/>
  <c r="O75" i="15"/>
  <c r="P75" i="15"/>
  <c r="C76" i="15"/>
  <c r="G76" i="15"/>
  <c r="H76" i="15"/>
  <c r="I76" i="15"/>
  <c r="J76" i="15"/>
  <c r="K76" i="15"/>
  <c r="L76" i="15"/>
  <c r="M76" i="15"/>
  <c r="N76" i="15"/>
  <c r="O76" i="15"/>
  <c r="P76" i="15"/>
  <c r="C77" i="15"/>
  <c r="G77" i="15"/>
  <c r="H77" i="15"/>
  <c r="I77" i="15"/>
  <c r="J77" i="15"/>
  <c r="K77" i="15"/>
  <c r="L77" i="15"/>
  <c r="M77" i="15"/>
  <c r="N77" i="15"/>
  <c r="O77" i="15"/>
  <c r="P77" i="15"/>
  <c r="C78" i="15"/>
  <c r="G78" i="15"/>
  <c r="H78" i="15"/>
  <c r="I78" i="15"/>
  <c r="J78" i="15"/>
  <c r="K78" i="15"/>
  <c r="L78" i="15"/>
  <c r="M78" i="15"/>
  <c r="N78" i="15"/>
  <c r="O78" i="15"/>
  <c r="P78" i="15"/>
  <c r="C79" i="15"/>
  <c r="G79" i="15"/>
  <c r="H79" i="15"/>
  <c r="I79" i="15"/>
  <c r="J79" i="15"/>
  <c r="K79" i="15"/>
  <c r="L79" i="15"/>
  <c r="M79" i="15"/>
  <c r="N79" i="15"/>
  <c r="O79" i="15"/>
  <c r="P79" i="15"/>
  <c r="C80" i="15"/>
  <c r="G80" i="15"/>
  <c r="H80" i="15"/>
  <c r="I80" i="15"/>
  <c r="J80" i="15"/>
  <c r="K80" i="15"/>
  <c r="L80" i="15"/>
  <c r="M80" i="15"/>
  <c r="N80" i="15"/>
  <c r="O80" i="15"/>
  <c r="P80" i="15"/>
  <c r="C81" i="15"/>
  <c r="G81" i="15"/>
  <c r="H81" i="15"/>
  <c r="I81" i="15"/>
  <c r="J81" i="15"/>
  <c r="K81" i="15"/>
  <c r="L81" i="15"/>
  <c r="M81" i="15"/>
  <c r="N81" i="15"/>
  <c r="O81" i="15"/>
  <c r="P81" i="15"/>
  <c r="C82" i="15"/>
  <c r="G82" i="15"/>
  <c r="H82" i="15"/>
  <c r="I82" i="15"/>
  <c r="J82" i="15"/>
  <c r="K82" i="15"/>
  <c r="L82" i="15"/>
  <c r="M82" i="15"/>
  <c r="N82" i="15"/>
  <c r="O82" i="15"/>
  <c r="P82" i="15"/>
  <c r="C83" i="15"/>
  <c r="G83" i="15"/>
  <c r="H83" i="15"/>
  <c r="I83" i="15"/>
  <c r="J83" i="15"/>
  <c r="K83" i="15"/>
  <c r="L83" i="15"/>
  <c r="M83" i="15"/>
  <c r="N83" i="15"/>
  <c r="O83" i="15"/>
  <c r="P83" i="15"/>
  <c r="C84" i="15"/>
  <c r="G84" i="15"/>
  <c r="H84" i="15"/>
  <c r="I84" i="15"/>
  <c r="J84" i="15"/>
  <c r="K84" i="15"/>
  <c r="L84" i="15"/>
  <c r="M84" i="15"/>
  <c r="N84" i="15"/>
  <c r="O84" i="15"/>
  <c r="P84" i="15"/>
  <c r="C85" i="15"/>
  <c r="G85" i="15"/>
  <c r="H85" i="15"/>
  <c r="I85" i="15"/>
  <c r="J85" i="15"/>
  <c r="K85" i="15"/>
  <c r="L85" i="15"/>
  <c r="M85" i="15"/>
  <c r="N85" i="15"/>
  <c r="O85" i="15"/>
  <c r="P85" i="15"/>
  <c r="C86" i="15"/>
  <c r="G86" i="15"/>
  <c r="H86" i="15"/>
  <c r="I86" i="15"/>
  <c r="J86" i="15"/>
  <c r="K86" i="15"/>
  <c r="L86" i="15"/>
  <c r="M86" i="15"/>
  <c r="N86" i="15"/>
  <c r="O86" i="15"/>
  <c r="P86" i="15"/>
  <c r="C87" i="15"/>
  <c r="G87" i="15"/>
  <c r="H87" i="15"/>
  <c r="I87" i="15"/>
  <c r="J87" i="15"/>
  <c r="K87" i="15"/>
  <c r="L87" i="15"/>
  <c r="M87" i="15"/>
  <c r="N87" i="15"/>
  <c r="O87" i="15"/>
  <c r="P87" i="15"/>
  <c r="C88" i="15"/>
  <c r="G88" i="15"/>
  <c r="H88" i="15"/>
  <c r="I88" i="15"/>
  <c r="J88" i="15"/>
  <c r="K88" i="15"/>
  <c r="L88" i="15"/>
  <c r="M88" i="15"/>
  <c r="N88" i="15"/>
  <c r="O88" i="15"/>
  <c r="P88" i="15"/>
  <c r="C89" i="15"/>
  <c r="G89" i="15"/>
  <c r="H89" i="15"/>
  <c r="I89" i="15"/>
  <c r="J89" i="15"/>
  <c r="K89" i="15"/>
  <c r="L89" i="15"/>
  <c r="M89" i="15"/>
  <c r="N89" i="15"/>
  <c r="O89" i="15"/>
  <c r="P89" i="15"/>
  <c r="C90" i="15"/>
  <c r="G90" i="15"/>
  <c r="H90" i="15"/>
  <c r="I90" i="15"/>
  <c r="J90" i="15"/>
  <c r="K90" i="15"/>
  <c r="L90" i="15"/>
  <c r="M90" i="15"/>
  <c r="N90" i="15"/>
  <c r="O90" i="15"/>
  <c r="P90" i="15"/>
  <c r="C91" i="15"/>
  <c r="G91" i="15"/>
  <c r="H91" i="15"/>
  <c r="I91" i="15"/>
  <c r="J91" i="15"/>
  <c r="K91" i="15"/>
  <c r="L91" i="15"/>
  <c r="M91" i="15"/>
  <c r="N91" i="15"/>
  <c r="O91" i="15"/>
  <c r="P91" i="15"/>
  <c r="D92" i="15"/>
  <c r="H92" i="15"/>
  <c r="I92" i="15"/>
  <c r="J92" i="15"/>
  <c r="L92" i="15"/>
  <c r="M92" i="15"/>
  <c r="N92" i="15"/>
  <c r="O92" i="15"/>
  <c r="P92" i="15"/>
  <c r="Q92" i="15"/>
  <c r="D93" i="15"/>
  <c r="H93" i="15"/>
  <c r="I93" i="15"/>
  <c r="J93" i="15"/>
  <c r="K93" i="15"/>
  <c r="L93" i="15"/>
  <c r="M93" i="15"/>
  <c r="N93" i="15"/>
  <c r="O93" i="15"/>
  <c r="P93" i="15"/>
  <c r="Q93" i="15"/>
  <c r="D94" i="15"/>
  <c r="H94" i="15"/>
  <c r="I94" i="15"/>
  <c r="J94" i="15"/>
  <c r="K94" i="15"/>
  <c r="L94" i="15"/>
  <c r="M94" i="15"/>
  <c r="N94" i="15"/>
  <c r="O94" i="15"/>
  <c r="P94" i="15"/>
  <c r="Q94" i="15"/>
  <c r="D95" i="15"/>
  <c r="E95" i="15"/>
  <c r="G95" i="15"/>
  <c r="H95" i="15"/>
  <c r="I95" i="15"/>
  <c r="J95" i="15"/>
  <c r="K95" i="15"/>
  <c r="L95" i="15"/>
  <c r="M95" i="15"/>
  <c r="N95" i="15"/>
  <c r="O95" i="15"/>
  <c r="P95" i="15"/>
  <c r="D96" i="15"/>
  <c r="E96" i="15"/>
  <c r="G96" i="15"/>
  <c r="H96" i="15"/>
  <c r="I96" i="15"/>
  <c r="J96" i="15"/>
  <c r="K96" i="15"/>
  <c r="L96" i="15"/>
  <c r="M96" i="15"/>
  <c r="N96" i="15"/>
  <c r="O96" i="15"/>
  <c r="P96" i="15"/>
  <c r="D97" i="15"/>
  <c r="E97" i="15"/>
  <c r="G97" i="15"/>
  <c r="H97" i="15"/>
  <c r="I97" i="15"/>
  <c r="J97" i="15"/>
  <c r="K97" i="15"/>
  <c r="L97" i="15"/>
  <c r="M97" i="15"/>
  <c r="N97" i="15"/>
  <c r="O97" i="15"/>
  <c r="P97" i="15"/>
  <c r="D98" i="15"/>
  <c r="E98" i="15"/>
  <c r="G98" i="15"/>
  <c r="H98" i="15"/>
  <c r="I98" i="15"/>
  <c r="J98" i="15"/>
  <c r="K98" i="15"/>
  <c r="L98" i="15"/>
  <c r="M98" i="15"/>
  <c r="N98" i="15"/>
  <c r="O98" i="15"/>
  <c r="P98" i="15"/>
  <c r="D99" i="15"/>
  <c r="E99" i="15"/>
  <c r="G99" i="15"/>
  <c r="H99" i="15"/>
  <c r="I99" i="15"/>
  <c r="J99" i="15"/>
  <c r="K99" i="15"/>
  <c r="L99" i="15"/>
  <c r="M99" i="15"/>
  <c r="N99" i="15"/>
  <c r="O99" i="15"/>
  <c r="P99" i="15"/>
  <c r="D100" i="15"/>
  <c r="E100" i="15"/>
  <c r="G100" i="15"/>
  <c r="H100" i="15"/>
  <c r="I100" i="15"/>
  <c r="J100" i="15"/>
  <c r="K100" i="15"/>
  <c r="L100" i="15"/>
  <c r="M100" i="15"/>
  <c r="N100" i="15"/>
  <c r="O100" i="15"/>
  <c r="P100" i="15"/>
  <c r="D101" i="15"/>
  <c r="E101" i="15"/>
  <c r="G101" i="15"/>
  <c r="H101" i="15"/>
  <c r="I101" i="15"/>
  <c r="J101" i="15"/>
  <c r="K101" i="15"/>
  <c r="L101" i="15"/>
  <c r="M101" i="15"/>
  <c r="N101" i="15"/>
  <c r="O101" i="15"/>
  <c r="P101" i="15"/>
  <c r="D102" i="15"/>
  <c r="E102" i="15"/>
  <c r="G102" i="15"/>
  <c r="H102" i="15"/>
  <c r="I102" i="15"/>
  <c r="J102" i="15"/>
  <c r="K102" i="15"/>
  <c r="L102" i="15"/>
  <c r="M102" i="15"/>
  <c r="N102" i="15"/>
  <c r="O102" i="15"/>
  <c r="P102" i="15"/>
  <c r="D103" i="15"/>
  <c r="E103" i="15"/>
  <c r="G103" i="15"/>
  <c r="H103" i="15"/>
  <c r="I103" i="15"/>
  <c r="J103" i="15"/>
  <c r="K103" i="15"/>
  <c r="L103" i="15"/>
  <c r="M103" i="15"/>
  <c r="N103" i="15"/>
  <c r="O103" i="15"/>
  <c r="P103" i="15"/>
  <c r="D104" i="15"/>
  <c r="E104" i="15"/>
  <c r="G104" i="15"/>
  <c r="H104" i="15"/>
  <c r="I104" i="15"/>
  <c r="J104" i="15"/>
  <c r="K104" i="15"/>
  <c r="L104" i="15"/>
  <c r="M104" i="15"/>
  <c r="N104" i="15"/>
  <c r="O104" i="15"/>
  <c r="P104" i="15"/>
  <c r="D105" i="15"/>
  <c r="E105" i="15"/>
  <c r="G105" i="15"/>
  <c r="H105" i="15"/>
  <c r="I105" i="15"/>
  <c r="J105" i="15"/>
  <c r="K105" i="15"/>
  <c r="L105" i="15"/>
  <c r="M105" i="15"/>
  <c r="N105" i="15"/>
  <c r="O105" i="15"/>
  <c r="P105" i="15"/>
  <c r="D106" i="15"/>
  <c r="E106" i="15"/>
  <c r="G106" i="15"/>
  <c r="H106" i="15"/>
  <c r="I106" i="15"/>
  <c r="J106" i="15"/>
  <c r="K106" i="15"/>
  <c r="L106" i="15"/>
  <c r="M106" i="15"/>
  <c r="N106" i="15"/>
  <c r="O106" i="15"/>
  <c r="P106" i="15"/>
  <c r="D107" i="15"/>
  <c r="E107" i="15"/>
  <c r="G107" i="15"/>
  <c r="H107" i="15"/>
  <c r="I107" i="15"/>
  <c r="J107" i="15"/>
  <c r="K107" i="15"/>
  <c r="L107" i="15"/>
  <c r="M107" i="15"/>
  <c r="N107" i="15"/>
  <c r="O107" i="15"/>
  <c r="P107" i="15"/>
  <c r="D108" i="15"/>
  <c r="E108" i="15"/>
  <c r="G108" i="15"/>
  <c r="H108" i="15"/>
  <c r="I108" i="15"/>
  <c r="J108" i="15"/>
  <c r="K108" i="15"/>
  <c r="L108" i="15"/>
  <c r="M108" i="15"/>
  <c r="N108" i="15"/>
  <c r="O108" i="15"/>
  <c r="P108" i="15"/>
  <c r="D109" i="15"/>
  <c r="E109" i="15"/>
  <c r="G109" i="15"/>
  <c r="H109" i="15"/>
  <c r="I109" i="15"/>
  <c r="J109" i="15"/>
  <c r="K109" i="15"/>
  <c r="L109" i="15"/>
  <c r="M109" i="15"/>
  <c r="N109" i="15"/>
  <c r="O109" i="15"/>
  <c r="P109" i="15"/>
  <c r="D110" i="15"/>
  <c r="E110" i="15"/>
  <c r="G110" i="15"/>
  <c r="H110" i="15"/>
  <c r="I110" i="15"/>
  <c r="J110" i="15"/>
  <c r="K110" i="15"/>
  <c r="L110" i="15"/>
  <c r="M110" i="15"/>
  <c r="N110" i="15"/>
  <c r="O110" i="15"/>
  <c r="P110" i="15"/>
  <c r="D111" i="15"/>
  <c r="E111" i="15"/>
  <c r="G111" i="15"/>
  <c r="H111" i="15"/>
  <c r="I111" i="15"/>
  <c r="J111" i="15"/>
  <c r="K111" i="15"/>
  <c r="L111" i="15"/>
  <c r="M111" i="15"/>
  <c r="N111" i="15"/>
  <c r="O111" i="15"/>
  <c r="P111" i="15"/>
  <c r="D112" i="15"/>
  <c r="E112" i="15"/>
  <c r="G112" i="15"/>
  <c r="H112" i="15"/>
  <c r="I112" i="15"/>
  <c r="J112" i="15"/>
  <c r="K112" i="15"/>
  <c r="L112" i="15"/>
  <c r="M112" i="15"/>
  <c r="N112" i="15"/>
  <c r="O112" i="15"/>
  <c r="P112" i="15"/>
  <c r="D113" i="15"/>
  <c r="E113" i="15"/>
  <c r="G113" i="15"/>
  <c r="H113" i="15"/>
  <c r="I113" i="15"/>
  <c r="J113" i="15"/>
  <c r="K113" i="15"/>
  <c r="L113" i="15"/>
  <c r="M113" i="15"/>
  <c r="N113" i="15"/>
  <c r="O113" i="15"/>
  <c r="P113" i="15"/>
  <c r="D114" i="15"/>
  <c r="E114" i="15"/>
  <c r="G114" i="15"/>
  <c r="H114" i="15"/>
  <c r="I114" i="15"/>
  <c r="J114" i="15"/>
  <c r="K114" i="15"/>
  <c r="L114" i="15"/>
  <c r="M114" i="15"/>
  <c r="N114" i="15"/>
  <c r="O114" i="15"/>
  <c r="P114" i="15"/>
  <c r="D115" i="15"/>
  <c r="E115" i="15"/>
  <c r="G115" i="15"/>
  <c r="H115" i="15"/>
  <c r="I115" i="15"/>
  <c r="J115" i="15"/>
  <c r="K115" i="15"/>
  <c r="L115" i="15"/>
  <c r="M115" i="15"/>
  <c r="N115" i="15"/>
  <c r="O115" i="15"/>
  <c r="P115" i="15"/>
  <c r="E116" i="15"/>
  <c r="G116" i="15"/>
  <c r="H116" i="15"/>
  <c r="I116" i="15"/>
  <c r="J116" i="15"/>
  <c r="K116" i="15"/>
  <c r="L116" i="15"/>
  <c r="M116" i="15"/>
  <c r="N116" i="15"/>
  <c r="O116" i="15"/>
  <c r="P116" i="15"/>
  <c r="C108" i="11" l="1"/>
  <c r="D108" i="11"/>
  <c r="E108" i="11"/>
  <c r="F108" i="11"/>
  <c r="G108" i="11"/>
  <c r="H108" i="11"/>
  <c r="C109" i="11"/>
  <c r="D109" i="11"/>
  <c r="E109" i="11"/>
  <c r="F109" i="11"/>
  <c r="G109" i="11"/>
  <c r="H109" i="11"/>
  <c r="C107" i="7"/>
  <c r="D107" i="7"/>
  <c r="E107" i="7"/>
  <c r="G107" i="7"/>
  <c r="H107" i="7"/>
  <c r="J107" i="7"/>
  <c r="L107" i="7"/>
  <c r="C108" i="7"/>
  <c r="D108" i="7"/>
  <c r="E108" i="7"/>
  <c r="G108" i="7"/>
  <c r="H108" i="7"/>
  <c r="J108" i="7"/>
  <c r="L108" i="7"/>
  <c r="D115" i="9"/>
  <c r="F115" i="9"/>
  <c r="G115" i="9"/>
  <c r="I115" i="9"/>
  <c r="J115" i="9"/>
  <c r="M115" i="9"/>
  <c r="N115" i="9"/>
  <c r="D114" i="9"/>
  <c r="F114" i="9"/>
  <c r="G114" i="9"/>
  <c r="I114" i="9"/>
  <c r="J114" i="9"/>
  <c r="M114" i="9"/>
  <c r="N114" i="9"/>
  <c r="D113" i="9" l="1"/>
  <c r="F113" i="9"/>
  <c r="G113" i="9"/>
  <c r="I113" i="9"/>
  <c r="J113" i="9"/>
  <c r="M113" i="9"/>
  <c r="N113" i="9"/>
  <c r="C106" i="7"/>
  <c r="D106" i="7"/>
  <c r="E106" i="7"/>
  <c r="G106" i="7"/>
  <c r="H106" i="7"/>
  <c r="J106" i="7"/>
  <c r="L106" i="7"/>
  <c r="C107" i="11"/>
  <c r="D107" i="11"/>
  <c r="E107" i="11"/>
  <c r="F107" i="11"/>
  <c r="G107" i="11"/>
  <c r="H107" i="11"/>
  <c r="C106" i="11"/>
  <c r="C105" i="7"/>
  <c r="D112" i="9"/>
  <c r="D105" i="7"/>
  <c r="E105" i="7"/>
  <c r="G105" i="7"/>
  <c r="H105" i="7"/>
  <c r="J105" i="7"/>
  <c r="L105" i="7"/>
  <c r="F112" i="9"/>
  <c r="G112" i="9"/>
  <c r="I112" i="9"/>
  <c r="J112" i="9"/>
  <c r="M112" i="9"/>
  <c r="N112" i="9"/>
  <c r="D106" i="11"/>
  <c r="E106" i="11"/>
  <c r="F106" i="11"/>
  <c r="G106" i="11"/>
  <c r="H106" i="11"/>
  <c r="C105" i="11"/>
  <c r="C104" i="7"/>
  <c r="F111" i="9"/>
  <c r="D111" i="9"/>
  <c r="D105" i="11"/>
  <c r="E105" i="11"/>
  <c r="F105" i="11"/>
  <c r="G105" i="11"/>
  <c r="H105" i="11"/>
  <c r="C103" i="11"/>
  <c r="D103" i="11"/>
  <c r="E103" i="11"/>
  <c r="F103" i="11"/>
  <c r="G103" i="11"/>
  <c r="H103" i="11"/>
  <c r="C104" i="11"/>
  <c r="D104" i="11"/>
  <c r="E104" i="11"/>
  <c r="F104" i="11"/>
  <c r="G104" i="11"/>
  <c r="H104" i="11"/>
  <c r="C102" i="7"/>
  <c r="D102" i="7"/>
  <c r="E102" i="7"/>
  <c r="G102" i="7"/>
  <c r="H102" i="7"/>
  <c r="J102" i="7"/>
  <c r="L102" i="7"/>
  <c r="C103" i="7"/>
  <c r="D103" i="7"/>
  <c r="E103" i="7"/>
  <c r="G103" i="7"/>
  <c r="H103" i="7"/>
  <c r="J103" i="7"/>
  <c r="L103" i="7"/>
  <c r="D104" i="7"/>
  <c r="E104" i="7"/>
  <c r="G104" i="7"/>
  <c r="H104" i="7"/>
  <c r="J104" i="7"/>
  <c r="L104" i="7"/>
  <c r="D102" i="9"/>
  <c r="F102" i="9"/>
  <c r="G102" i="9"/>
  <c r="I102" i="9"/>
  <c r="J102" i="9"/>
  <c r="M102" i="9"/>
  <c r="N102" i="9"/>
  <c r="D103" i="9"/>
  <c r="F103" i="9"/>
  <c r="G103" i="9"/>
  <c r="I103" i="9"/>
  <c r="J103" i="9"/>
  <c r="M103" i="9"/>
  <c r="N103" i="9"/>
  <c r="D104" i="9"/>
  <c r="F104" i="9"/>
  <c r="G104" i="9"/>
  <c r="I104" i="9"/>
  <c r="J104" i="9"/>
  <c r="M104" i="9"/>
  <c r="N104" i="9"/>
  <c r="D105" i="9"/>
  <c r="F105" i="9"/>
  <c r="G105" i="9"/>
  <c r="I105" i="9"/>
  <c r="J105" i="9"/>
  <c r="M105" i="9"/>
  <c r="N105" i="9"/>
  <c r="D106" i="9"/>
  <c r="F106" i="9"/>
  <c r="G106" i="9"/>
  <c r="I106" i="9"/>
  <c r="J106" i="9"/>
  <c r="M106" i="9"/>
  <c r="N106" i="9"/>
  <c r="D107" i="9"/>
  <c r="F107" i="9"/>
  <c r="G107" i="9"/>
  <c r="I107" i="9"/>
  <c r="J107" i="9"/>
  <c r="M107" i="9"/>
  <c r="N107" i="9"/>
  <c r="D108" i="9"/>
  <c r="F108" i="9"/>
  <c r="G108" i="9"/>
  <c r="I108" i="9"/>
  <c r="J108" i="9"/>
  <c r="M108" i="9"/>
  <c r="N108" i="9"/>
  <c r="D109" i="9"/>
  <c r="F109" i="9"/>
  <c r="G109" i="9"/>
  <c r="I109" i="9"/>
  <c r="J109" i="9"/>
  <c r="M109" i="9"/>
  <c r="N109" i="9"/>
  <c r="D110" i="9"/>
  <c r="F110" i="9"/>
  <c r="G110" i="9"/>
  <c r="I110" i="9"/>
  <c r="J110" i="9"/>
  <c r="M110" i="9"/>
  <c r="N110" i="9"/>
  <c r="G111" i="9"/>
  <c r="I111" i="9"/>
  <c r="J111" i="9"/>
  <c r="M111" i="9"/>
  <c r="N111" i="9"/>
  <c r="H92" i="7"/>
  <c r="H101" i="7"/>
  <c r="H100" i="7"/>
  <c r="H99" i="7"/>
  <c r="H98" i="7"/>
  <c r="H97" i="7"/>
  <c r="H96" i="7"/>
  <c r="H95" i="7"/>
  <c r="H94" i="7"/>
  <c r="H93" i="7"/>
  <c r="C100" i="7"/>
  <c r="D100" i="7"/>
  <c r="E100" i="7"/>
  <c r="G100" i="7"/>
  <c r="J100" i="7"/>
  <c r="L100" i="7"/>
  <c r="C101" i="7"/>
  <c r="D101" i="7"/>
  <c r="E101" i="7"/>
  <c r="G101" i="7"/>
  <c r="J101" i="7"/>
  <c r="L101" i="7"/>
  <c r="C77" i="9"/>
  <c r="C78" i="9"/>
  <c r="C79" i="9"/>
  <c r="C80" i="9"/>
  <c r="C81" i="9"/>
  <c r="C82" i="9"/>
  <c r="C83" i="9"/>
  <c r="C70" i="9"/>
  <c r="C71" i="9"/>
  <c r="C72" i="9"/>
  <c r="C73" i="9"/>
  <c r="C74" i="9"/>
  <c r="G98" i="7"/>
  <c r="C97" i="7"/>
  <c r="G94" i="7"/>
  <c r="C93" i="7"/>
  <c r="F93" i="9"/>
  <c r="G102" i="11"/>
  <c r="F102" i="11"/>
  <c r="E102" i="11"/>
  <c r="C101" i="11"/>
  <c r="D101" i="11"/>
  <c r="E101" i="11"/>
  <c r="F101" i="11"/>
  <c r="G101" i="11"/>
  <c r="H101" i="11"/>
  <c r="L82" i="7"/>
  <c r="L83" i="7"/>
  <c r="L84" i="7"/>
  <c r="L85" i="7"/>
  <c r="L86" i="7"/>
  <c r="L87" i="7"/>
  <c r="L88" i="7"/>
  <c r="L89" i="7"/>
  <c r="L90" i="7"/>
  <c r="L91" i="7"/>
  <c r="L92" i="7"/>
  <c r="L93" i="7"/>
  <c r="L94" i="7"/>
  <c r="L95" i="7"/>
  <c r="L96" i="7"/>
  <c r="L97" i="7"/>
  <c r="L98" i="7"/>
  <c r="L99" i="7"/>
  <c r="D93" i="7"/>
  <c r="E93" i="7"/>
  <c r="G93" i="7"/>
  <c r="C94" i="7"/>
  <c r="D94" i="7"/>
  <c r="E94" i="7"/>
  <c r="J94" i="7"/>
  <c r="C95" i="7"/>
  <c r="D95" i="7"/>
  <c r="E95" i="7"/>
  <c r="G95" i="7"/>
  <c r="J95" i="7"/>
  <c r="C96" i="7"/>
  <c r="D96" i="7"/>
  <c r="E96" i="7"/>
  <c r="G96" i="7"/>
  <c r="J96" i="7"/>
  <c r="D97" i="7"/>
  <c r="E97" i="7"/>
  <c r="G97" i="7"/>
  <c r="C98" i="7"/>
  <c r="D98" i="7"/>
  <c r="E98" i="7"/>
  <c r="J98" i="7"/>
  <c r="C99" i="7"/>
  <c r="D99" i="7"/>
  <c r="E99" i="7"/>
  <c r="G99" i="7"/>
  <c r="J99" i="7"/>
  <c r="C98" i="11"/>
  <c r="E98" i="11"/>
  <c r="G98" i="11"/>
  <c r="H98" i="11"/>
  <c r="D99" i="11"/>
  <c r="E99" i="11"/>
  <c r="F99" i="11"/>
  <c r="H99" i="11"/>
  <c r="C100" i="11"/>
  <c r="D100" i="11"/>
  <c r="E100" i="11"/>
  <c r="F100" i="11"/>
  <c r="G100" i="11"/>
  <c r="H100" i="11"/>
  <c r="F98" i="11"/>
  <c r="F91" i="9"/>
  <c r="F92" i="9"/>
  <c r="E159" i="13"/>
  <c r="E157" i="13"/>
  <c r="E155" i="13"/>
  <c r="E153" i="13"/>
  <c r="E152" i="13"/>
  <c r="E151" i="13"/>
  <c r="E150" i="13"/>
  <c r="E149" i="13"/>
  <c r="E148" i="13"/>
  <c r="E147" i="13"/>
  <c r="E146" i="13"/>
  <c r="E145" i="13"/>
  <c r="E144" i="13"/>
  <c r="E80" i="7"/>
  <c r="E81" i="7"/>
  <c r="E82" i="7"/>
  <c r="E83" i="7"/>
  <c r="E63" i="7"/>
  <c r="E64" i="7"/>
  <c r="E65" i="7"/>
  <c r="E66" i="7"/>
  <c r="E67" i="7"/>
  <c r="E68" i="7"/>
  <c r="E69" i="7"/>
  <c r="E70" i="7"/>
  <c r="E71" i="7"/>
  <c r="E72" i="7"/>
  <c r="E73" i="7"/>
  <c r="E74" i="7"/>
  <c r="E75" i="7"/>
  <c r="E76" i="7"/>
  <c r="E77" i="7"/>
  <c r="E78" i="7"/>
  <c r="E79" i="7"/>
  <c r="E62" i="7"/>
  <c r="F93" i="11"/>
  <c r="F95" i="11"/>
  <c r="F96" i="11"/>
  <c r="F97" i="11"/>
  <c r="I93" i="9"/>
  <c r="I94" i="9"/>
  <c r="I95" i="9"/>
  <c r="I97" i="9"/>
  <c r="I98" i="9"/>
  <c r="I99" i="9"/>
  <c r="I101" i="9"/>
  <c r="I91" i="9"/>
  <c r="E93" i="11"/>
  <c r="G93" i="11"/>
  <c r="D93" i="11"/>
  <c r="H93" i="11"/>
  <c r="E94" i="11"/>
  <c r="G94" i="11"/>
  <c r="D94" i="11"/>
  <c r="E95" i="11"/>
  <c r="G95" i="11"/>
  <c r="D95" i="11"/>
  <c r="E96" i="11"/>
  <c r="G96" i="11"/>
  <c r="D96" i="11"/>
  <c r="H96" i="11"/>
  <c r="E97" i="11"/>
  <c r="G97" i="11"/>
  <c r="D97" i="11"/>
  <c r="H97" i="11"/>
  <c r="C94" i="11"/>
  <c r="C95" i="11"/>
  <c r="C96" i="11"/>
  <c r="C97" i="11"/>
  <c r="C93" i="11"/>
  <c r="J62" i="7"/>
  <c r="J63" i="7"/>
  <c r="J64" i="7"/>
  <c r="J65" i="7"/>
  <c r="J66" i="7"/>
  <c r="J67" i="7"/>
  <c r="J68" i="7"/>
  <c r="J69" i="7"/>
  <c r="J70" i="7"/>
  <c r="J71" i="7"/>
  <c r="J72" i="7"/>
  <c r="J73" i="7"/>
  <c r="J74" i="7"/>
  <c r="J75" i="7"/>
  <c r="J76" i="7"/>
  <c r="J77" i="7"/>
  <c r="J78" i="7"/>
  <c r="J79" i="7"/>
  <c r="J80" i="7"/>
  <c r="J81" i="7"/>
  <c r="J82" i="7"/>
  <c r="J83" i="7"/>
  <c r="D84" i="7"/>
  <c r="E84" i="7"/>
  <c r="G84" i="7"/>
  <c r="J84" i="7"/>
  <c r="E85" i="7"/>
  <c r="G85" i="7"/>
  <c r="J85" i="7"/>
  <c r="E86" i="7"/>
  <c r="G86" i="7"/>
  <c r="J86" i="7"/>
  <c r="D87" i="7"/>
  <c r="E87" i="7"/>
  <c r="G87" i="7"/>
  <c r="J87" i="7"/>
  <c r="D88" i="7"/>
  <c r="E88" i="7"/>
  <c r="G88" i="7"/>
  <c r="J88" i="7"/>
  <c r="E89" i="7"/>
  <c r="G89" i="7"/>
  <c r="J89" i="7"/>
  <c r="E90" i="7"/>
  <c r="G90" i="7"/>
  <c r="J90" i="7"/>
  <c r="D91" i="7"/>
  <c r="E91" i="7"/>
  <c r="G91" i="7"/>
  <c r="J91" i="7"/>
  <c r="D92" i="7"/>
  <c r="E92" i="7"/>
  <c r="G92" i="7"/>
  <c r="J92" i="7"/>
  <c r="D63" i="7"/>
  <c r="D64" i="7"/>
  <c r="D65" i="7"/>
  <c r="D66" i="7"/>
  <c r="D67" i="7"/>
  <c r="D68" i="7"/>
  <c r="D69" i="7"/>
  <c r="D70" i="7"/>
  <c r="D71" i="7"/>
  <c r="D72" i="7"/>
  <c r="D73" i="7"/>
  <c r="D74" i="7"/>
  <c r="D75" i="7"/>
  <c r="D76" i="7"/>
  <c r="D77" i="7"/>
  <c r="D78" i="7"/>
  <c r="D79" i="7"/>
  <c r="D80" i="7"/>
  <c r="D81" i="7"/>
  <c r="D82" i="7"/>
  <c r="D83" i="7"/>
  <c r="C84" i="7"/>
  <c r="C85" i="7"/>
  <c r="C86" i="7"/>
  <c r="C87" i="7"/>
  <c r="C88" i="7"/>
  <c r="C89" i="7"/>
  <c r="C90" i="7"/>
  <c r="C91" i="7"/>
  <c r="C92" i="7"/>
  <c r="D62" i="7"/>
  <c r="I69" i="9"/>
  <c r="L69" i="9"/>
  <c r="I70" i="9"/>
  <c r="L70" i="9"/>
  <c r="I71" i="9"/>
  <c r="L71" i="9"/>
  <c r="I72" i="9"/>
  <c r="L72" i="9"/>
  <c r="I73" i="9"/>
  <c r="L73" i="9"/>
  <c r="I74" i="9"/>
  <c r="L74" i="9"/>
  <c r="I75" i="9"/>
  <c r="L75" i="9"/>
  <c r="I76" i="9"/>
  <c r="L76" i="9"/>
  <c r="I77" i="9"/>
  <c r="L77" i="9"/>
  <c r="I78" i="9"/>
  <c r="L78" i="9"/>
  <c r="I79" i="9"/>
  <c r="L79" i="9"/>
  <c r="I80" i="9"/>
  <c r="L80" i="9"/>
  <c r="I81" i="9"/>
  <c r="L81" i="9"/>
  <c r="I82" i="9"/>
  <c r="L82" i="9"/>
  <c r="I83" i="9"/>
  <c r="L83" i="9"/>
  <c r="I84" i="9"/>
  <c r="L84" i="9"/>
  <c r="I85" i="9"/>
  <c r="L85" i="9"/>
  <c r="I86" i="9"/>
  <c r="L86" i="9"/>
  <c r="I87" i="9"/>
  <c r="L87" i="9"/>
  <c r="I88" i="9"/>
  <c r="L88" i="9"/>
  <c r="I89" i="9"/>
  <c r="I90" i="9"/>
  <c r="L90" i="9"/>
  <c r="G91" i="9"/>
  <c r="D91" i="9"/>
  <c r="J91" i="9"/>
  <c r="M91" i="9"/>
  <c r="G92" i="9"/>
  <c r="J92" i="9"/>
  <c r="M92" i="9"/>
  <c r="G93" i="9"/>
  <c r="J93" i="9"/>
  <c r="M93" i="9"/>
  <c r="G94" i="9"/>
  <c r="D94" i="9"/>
  <c r="F94" i="9"/>
  <c r="J94" i="9"/>
  <c r="M94" i="9"/>
  <c r="N94" i="9"/>
  <c r="G95" i="9"/>
  <c r="D95" i="9"/>
  <c r="F95" i="9"/>
  <c r="J95" i="9"/>
  <c r="M95" i="9"/>
  <c r="N95" i="9"/>
  <c r="G96" i="9"/>
  <c r="F96" i="9"/>
  <c r="J96" i="9"/>
  <c r="M96" i="9"/>
  <c r="G97" i="9"/>
  <c r="D97" i="9"/>
  <c r="F97" i="9"/>
  <c r="M97" i="9"/>
  <c r="N97" i="9"/>
  <c r="G98" i="9"/>
  <c r="D98" i="9"/>
  <c r="F98" i="9"/>
  <c r="J98" i="9"/>
  <c r="M98" i="9"/>
  <c r="N98" i="9"/>
  <c r="G99" i="9"/>
  <c r="D99" i="9"/>
  <c r="F99" i="9"/>
  <c r="J99" i="9"/>
  <c r="M99" i="9"/>
  <c r="N99" i="9"/>
  <c r="G100" i="9"/>
  <c r="F100" i="9"/>
  <c r="J100" i="9"/>
  <c r="M100" i="9"/>
  <c r="G101" i="9"/>
  <c r="D101" i="9"/>
  <c r="F101" i="9"/>
  <c r="M101" i="9"/>
  <c r="N101" i="9"/>
  <c r="C75" i="9"/>
  <c r="C76" i="9"/>
  <c r="C84" i="9"/>
  <c r="C85" i="9"/>
  <c r="C86" i="9"/>
  <c r="C87" i="9"/>
  <c r="C88" i="9"/>
  <c r="C89" i="9"/>
  <c r="C90" i="9"/>
  <c r="C69" i="9"/>
  <c r="J101" i="9"/>
  <c r="N100" i="9"/>
  <c r="D100" i="9"/>
  <c r="J97" i="9"/>
  <c r="N96" i="9"/>
  <c r="D96" i="9"/>
  <c r="D93" i="9"/>
  <c r="D92" i="9"/>
  <c r="L89" i="9"/>
  <c r="D90" i="7"/>
  <c r="D89" i="7"/>
  <c r="D86" i="7"/>
  <c r="D85" i="7"/>
  <c r="H95" i="11"/>
  <c r="H94" i="11"/>
  <c r="I100" i="9"/>
  <c r="I96" i="9"/>
  <c r="I92" i="9"/>
  <c r="F94" i="11"/>
  <c r="G99" i="11"/>
  <c r="C99" i="11"/>
  <c r="D98" i="11"/>
  <c r="J97" i="7"/>
  <c r="J93" i="7"/>
  <c r="D102" i="11"/>
  <c r="H102" i="11"/>
  <c r="C102" i="11"/>
</calcChain>
</file>

<file path=xl/sharedStrings.xml><?xml version="1.0" encoding="utf-8"?>
<sst xmlns="http://schemas.openxmlformats.org/spreadsheetml/2006/main" count="321" uniqueCount="129">
  <si>
    <t>Net Worth</t>
  </si>
  <si>
    <t>Nominal GDP</t>
  </si>
  <si>
    <t>Gross Debt Measures</t>
  </si>
  <si>
    <t>Adjusted Financial Balance</t>
  </si>
  <si>
    <t xml:space="preserve">Core Crown Residual Cash </t>
  </si>
  <si>
    <t>Total Crown Operating Balance</t>
  </si>
  <si>
    <t>Total Crown OBEGAL</t>
  </si>
  <si>
    <t>Gross Sovereign-issued Debt</t>
  </si>
  <si>
    <t>NZS Fund series</t>
  </si>
  <si>
    <t>Surplus/Deficit Measures</t>
  </si>
  <si>
    <t>Health</t>
  </si>
  <si>
    <t>Education</t>
  </si>
  <si>
    <t>Law and order</t>
  </si>
  <si>
    <t>Defence</t>
  </si>
  <si>
    <t>Transport and communications</t>
  </si>
  <si>
    <t>Finance costs</t>
  </si>
  <si>
    <t>Financial Net Expenditure</t>
  </si>
  <si>
    <t>Social security and welfare, GSF</t>
  </si>
  <si>
    <t>Core Crown Expense Classes</t>
  </si>
  <si>
    <t>Gross Debt, Net Debt, Net Worth</t>
  </si>
  <si>
    <t>$ millions</t>
  </si>
  <si>
    <t>% GDP</t>
  </si>
  <si>
    <t>NZS Fund</t>
  </si>
  <si>
    <t>Surplus/Deficit, Revenue</t>
  </si>
  <si>
    <t>Gross Domestic Product</t>
  </si>
  <si>
    <t>Series Descriptions</t>
  </si>
  <si>
    <t>Core Crown Expenses</t>
  </si>
  <si>
    <t>Total Crown Expenses</t>
  </si>
  <si>
    <t>Cash, March Years</t>
  </si>
  <si>
    <t>Core Crown  Revenue</t>
  </si>
  <si>
    <t>Core Crown Tax Revenue</t>
  </si>
  <si>
    <t>Tax Receipts</t>
  </si>
  <si>
    <t>Cash Receipts</t>
  </si>
  <si>
    <t>Total Crown Revenue</t>
  </si>
  <si>
    <t>Total Crown Net Worth</t>
  </si>
  <si>
    <t>Cash, June Years</t>
  </si>
  <si>
    <t>IFRS, June Years</t>
  </si>
  <si>
    <t xml:space="preserve"> March Years</t>
  </si>
  <si>
    <t>June Years</t>
  </si>
  <si>
    <t>Spending</t>
  </si>
  <si>
    <t>NZS Fund Revenue</t>
  </si>
  <si>
    <t>Crown contributions to the NZS Fund</t>
  </si>
  <si>
    <t>NZS Fund Tax expense</t>
  </si>
  <si>
    <t>NZS Fund Gains/(losses)</t>
  </si>
  <si>
    <t>NZS Fund Net worth</t>
  </si>
  <si>
    <t>Tax and Revenue</t>
  </si>
  <si>
    <t>old-GAAP</t>
  </si>
  <si>
    <t>1994*</t>
  </si>
  <si>
    <t>1995*</t>
  </si>
  <si>
    <t>1996*</t>
  </si>
  <si>
    <t>Net foreign exchange gains(-)/losses</t>
  </si>
  <si>
    <t>Core Government Services</t>
  </si>
  <si>
    <t>Economic and Industrial Services</t>
  </si>
  <si>
    <t>Heritage, culture and recreation; Primary Services, Housing and community development, Other</t>
  </si>
  <si>
    <t>Series</t>
  </si>
  <si>
    <t>Difference</t>
  </si>
  <si>
    <t>Notes</t>
  </si>
  <si>
    <t>Expenses by Function Classification</t>
  </si>
  <si>
    <t>Financial Net Expenditure (cash)/Core Crown Expenses (accrual)</t>
  </si>
  <si>
    <t>Adding FX net losses of $898m to sum of expenses by function gives core Crown Expenses.</t>
  </si>
  <si>
    <t>Cash Receipts (cash)/Core Crown  Revenue (accrual)</t>
  </si>
  <si>
    <t>Adjusted Financial Balance (cash)/Total Crown Operating Balance (accrual)</t>
  </si>
  <si>
    <t>A full line-by-line reconciliation of the Adjusted Financial Balance can be found in Table 1 on page 6 of the "Fiscal Time Series Explanatory Note".</t>
  </si>
  <si>
    <t>1987†</t>
  </si>
  <si>
    <t>1988†</t>
  </si>
  <si>
    <t>1989†</t>
  </si>
  <si>
    <t>1990†</t>
  </si>
  <si>
    <t>1991†</t>
  </si>
  <si>
    <t>1992†</t>
  </si>
  <si>
    <t>1993†</t>
  </si>
  <si>
    <t>† Data for these years inclusive of GST</t>
  </si>
  <si>
    <t>Cash, GST inclusive</t>
  </si>
  <si>
    <t>Accrual (old-GAAP), GST exclusive</t>
  </si>
  <si>
    <t>Magnitude of difference in 1994 transition from cash to accrual</t>
  </si>
  <si>
    <t xml:space="preserve">magnitude of difference in 1994 in transition from cash to accrual </t>
  </si>
  <si>
    <t>See</t>
  </si>
  <si>
    <t>Sources</t>
  </si>
  <si>
    <t>Relatively large difference due differences in functional classifications</t>
  </si>
  <si>
    <t>* GAAP data for Total Crown Operating Balance, core Crown tax Revenue and core Crown Revenue for these years has not been backdated on IFRS basis</t>
  </si>
  <si>
    <t>* GAAP data for these years has not been backdated on IFRS basis</t>
  </si>
  <si>
    <t>† Data for receipts and revenue for these years include GST paid on government purchases</t>
  </si>
  <si>
    <t>NZS Fund Other Expenses and movements</t>
  </si>
  <si>
    <t>Net Debt Measures</t>
  </si>
  <si>
    <t>Core government services</t>
  </si>
  <si>
    <t>Economic and industrial services</t>
  </si>
  <si>
    <t>Net Worth attributable to the Crown</t>
  </si>
  <si>
    <t>PBE Standards, June Years</t>
  </si>
  <si>
    <t>Total Crown Tax Receipts</t>
  </si>
  <si>
    <t>Total Crown Borrowings</t>
  </si>
  <si>
    <t xml:space="preserve">(Former) Core Crown Net Debt </t>
  </si>
  <si>
    <r>
      <rPr>
        <vertAlign val="superscript"/>
        <sz val="10"/>
        <rFont val="Arial"/>
        <family val="2"/>
      </rPr>
      <t>1</t>
    </r>
    <r>
      <rPr>
        <sz val="10"/>
        <rFont val="Arial"/>
        <family val="2"/>
      </rPr>
      <t xml:space="preserve"> Includes Heritage, culture and recreation, primary services, Housing and Community devlopment; and environmental protection</t>
    </r>
  </si>
  <si>
    <t>2001^</t>
  </si>
  <si>
    <t>2002^</t>
  </si>
  <si>
    <t>2003^</t>
  </si>
  <si>
    <t>2004^</t>
  </si>
  <si>
    <t>2005^</t>
  </si>
  <si>
    <t>2006^</t>
  </si>
  <si>
    <t>2007^</t>
  </si>
  <si>
    <t>2008^</t>
  </si>
  <si>
    <t>2009^</t>
  </si>
  <si>
    <t>2010^</t>
  </si>
  <si>
    <t>2011^</t>
  </si>
  <si>
    <t>2012^</t>
  </si>
  <si>
    <t>2013^</t>
  </si>
  <si>
    <t>2014^</t>
  </si>
  <si>
    <t>2015^</t>
  </si>
  <si>
    <t>2016^</t>
  </si>
  <si>
    <t>2017^</t>
  </si>
  <si>
    <t>2018^</t>
  </si>
  <si>
    <t>^ Total Crown revenue has been restated to exclude Income Related Rent Subsidy between government reporting entities</t>
  </si>
  <si>
    <t>^ Total Crown expenses have been restated to exclude Income Related Rent Subsidy expense between government reporting entities</t>
  </si>
  <si>
    <t>Heritage, culture and recreation; Primary Services, Housing and community development, Environemntal protection, Other</t>
  </si>
  <si>
    <r>
      <t>2019^</t>
    </r>
    <r>
      <rPr>
        <vertAlign val="superscript"/>
        <sz val="10"/>
        <rFont val="Arial"/>
        <family val="2"/>
      </rPr>
      <t>#</t>
    </r>
  </si>
  <si>
    <r>
      <rPr>
        <vertAlign val="superscript"/>
        <sz val="10"/>
        <rFont val="Arial"/>
        <family val="2"/>
      </rPr>
      <t>#</t>
    </r>
    <r>
      <rPr>
        <sz val="10"/>
        <rFont val="Arial"/>
        <family val="2"/>
      </rPr>
      <t xml:space="preserve"> 2019 results have been restated in the adoption of new PBE standards.  Further information can be found in note 28 of the 2019/20 financial statements of government.</t>
    </r>
  </si>
  <si>
    <t>2020</t>
  </si>
  <si>
    <t>Published by the Treasury at https://www.treasury.govt.nz/publications/information-release/data-fiscal-time-series-historical-fiscal-indicators</t>
  </si>
  <si>
    <t>NZS Fund Other Expenses and movements*</t>
  </si>
  <si>
    <t>NZS Fund Current Tax expense</t>
  </si>
  <si>
    <t>* This includes deferred tax expenses which can be variable year on year.</t>
  </si>
  <si>
    <t>Gross debt</t>
  </si>
  <si>
    <t>2023*</t>
  </si>
  <si>
    <t xml:space="preserve">* As part of a review of the fiscal indicators through the Budget 2022, the Gross Sovereign-issued Debt and the (former) Core Crown Net Debt (column J) measures are no longer published indicators. </t>
  </si>
  <si>
    <t>Fiscal Time Series Historical Indicators 1972 - 2024</t>
  </si>
  <si>
    <t>Update for Year End 30 June 2024</t>
  </si>
  <si>
    <t xml:space="preserve">Net Debt </t>
  </si>
  <si>
    <t xml:space="preserve">Core Crown Net Debt </t>
  </si>
  <si>
    <t xml:space="preserve">Click on a group title to access an explanation of the series contained in that group. </t>
  </si>
  <si>
    <t>Published 10 January 2025</t>
  </si>
  <si>
    <t>Total Crown OBEGALx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</si>
</sst>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0.00_)"/>
    <numFmt numFmtId="166" formatCode="#,###,;[Red]\-#,###,;0"/>
    <numFmt numFmtId="167" formatCode="#,##0.000"/>
    <numFmt numFmtId="168" formatCode="0.0%"/>
    <numFmt numFmtId="169" formatCode="d\ mmmm\ yyyy"/>
    <numFmt numFmtId="170" formatCode="d\ mmm\ yyyy"/>
    <numFmt numFmtId="171" formatCode="_-* #,##0_-;\-* #,##0_-;_-* &quot;-&quot;??_-;_-@_-"/>
  </numFmts>
  <fonts count="50">
    <font>
      <sz val="10"/>
      <name val="Arial"/>
    </font>
    <font>
      <sz val="10"/>
      <name val="Arial"/>
      <family val="2"/>
    </font>
    <font>
      <b/>
      <sz val="8"/>
      <name val="Arial"/>
      <family val="2"/>
    </font>
    <font>
      <sz val="8"/>
      <name val="Arial"/>
      <family val="2"/>
    </font>
    <font>
      <sz val="8"/>
      <name val="Arial"/>
      <family val="2"/>
    </font>
    <font>
      <u/>
      <sz val="10"/>
      <color indexed="12"/>
      <name val="Arial"/>
      <family val="2"/>
    </font>
    <font>
      <b/>
      <i/>
      <sz val="16"/>
      <name val="Helv"/>
    </font>
    <font>
      <sz val="10"/>
      <name val="Times New Roman"/>
      <family val="1"/>
    </font>
    <font>
      <sz val="10"/>
      <name val="MS Sans Serif"/>
      <family val="2"/>
    </font>
    <font>
      <b/>
      <sz val="10"/>
      <name val="MS Sans Serif"/>
      <family val="2"/>
    </font>
    <font>
      <i/>
      <sz val="10"/>
      <name val="Arial"/>
      <family val="2"/>
    </font>
    <font>
      <b/>
      <sz val="10"/>
      <color indexed="32"/>
      <name val="Arial"/>
      <family val="2"/>
    </font>
    <font>
      <b/>
      <sz val="9"/>
      <name val="Arial"/>
      <family val="2"/>
    </font>
    <font>
      <sz val="9"/>
      <name val="Arial"/>
      <family val="2"/>
    </font>
    <font>
      <b/>
      <sz val="9"/>
      <name val="Arial"/>
      <family val="2"/>
    </font>
    <font>
      <sz val="10"/>
      <name val="Times New Roman"/>
      <family val="1"/>
    </font>
    <font>
      <b/>
      <sz val="10"/>
      <name val="Arial Narrow"/>
      <family val="2"/>
    </font>
    <font>
      <sz val="10"/>
      <name val="Arial Narrow"/>
      <family val="2"/>
    </font>
    <font>
      <sz val="9"/>
      <name val="Arial Narrow"/>
      <family val="2"/>
    </font>
    <font>
      <sz val="10"/>
      <name val="Arial"/>
      <family val="2"/>
    </font>
    <font>
      <b/>
      <sz val="12"/>
      <name val="Arial"/>
      <family val="2"/>
    </font>
    <font>
      <b/>
      <sz val="12"/>
      <name val="Arial Narrow"/>
      <family val="2"/>
    </font>
    <font>
      <b/>
      <sz val="11"/>
      <name val="Arial Narrow"/>
      <family val="2"/>
    </font>
    <font>
      <u/>
      <sz val="10"/>
      <color indexed="12"/>
      <name val="Arial"/>
      <family val="2"/>
    </font>
    <font>
      <sz val="9"/>
      <name val="Arial"/>
      <family val="2"/>
    </font>
    <font>
      <sz val="10"/>
      <color indexed="23"/>
      <name val="Arial"/>
      <family val="2"/>
    </font>
    <font>
      <sz val="8"/>
      <name val="Arial"/>
      <family val="2"/>
    </font>
    <font>
      <u/>
      <sz val="10"/>
      <name val="Arial"/>
      <family val="2"/>
    </font>
    <font>
      <sz val="10"/>
      <name val="Arial"/>
      <family val="2"/>
    </font>
    <font>
      <b/>
      <sz val="10"/>
      <name val="Arial"/>
      <family val="2"/>
    </font>
    <font>
      <b/>
      <sz val="8"/>
      <name val="Arial"/>
      <family val="2"/>
    </font>
    <font>
      <sz val="10"/>
      <name val="MS Sans Serif"/>
      <family val="2"/>
    </font>
    <font>
      <b/>
      <sz val="10"/>
      <name val="MS Sans Serif"/>
      <family val="2"/>
    </font>
    <font>
      <i/>
      <sz val="10"/>
      <name val="Arial"/>
      <family val="2"/>
    </font>
    <font>
      <b/>
      <sz val="10"/>
      <color indexed="32"/>
      <name val="Arial"/>
      <family val="2"/>
    </font>
    <font>
      <b/>
      <sz val="9"/>
      <name val="Arial"/>
      <family val="2"/>
    </font>
    <font>
      <sz val="9"/>
      <name val="Arial"/>
      <family val="2"/>
    </font>
    <font>
      <sz val="10"/>
      <name val="Times New Roman"/>
      <family val="1"/>
    </font>
    <font>
      <sz val="10"/>
      <name val="Arial"/>
      <family val="2"/>
    </font>
    <font>
      <sz val="10"/>
      <name val="Arial"/>
      <family val="2"/>
    </font>
    <font>
      <vertAlign val="superscript"/>
      <sz val="10"/>
      <name val="Arial"/>
      <family val="2"/>
    </font>
    <font>
      <b/>
      <sz val="11"/>
      <color theme="1"/>
      <name val="Arial"/>
      <family val="2"/>
    </font>
    <font>
      <sz val="11"/>
      <color theme="1"/>
      <name val="Arial Narrow"/>
      <family val="2"/>
    </font>
    <font>
      <i/>
      <sz val="11"/>
      <color theme="1"/>
      <name val="Arial Narrow"/>
      <family val="2"/>
    </font>
    <font>
      <sz val="10"/>
      <color rgb="FF000000"/>
      <name val="Arial"/>
      <family val="2"/>
    </font>
    <font>
      <sz val="10"/>
      <name val="Arial "/>
    </font>
    <font>
      <sz val="8"/>
      <name val="Arial"/>
      <family val="2"/>
    </font>
    <font>
      <sz val="10"/>
      <color rgb="FFFF0000"/>
      <name val="Arial"/>
      <family val="2"/>
    </font>
    <font>
      <b/>
      <sz val="16"/>
      <name val="Arial"/>
      <family val="2"/>
    </font>
    <font>
      <sz val="10"/>
      <color indexed="8"/>
      <name val="Arial"/>
      <family val="2"/>
    </font>
  </fonts>
  <fills count="11">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31"/>
        <bgColor indexed="8"/>
      </patternFill>
    </fill>
    <fill>
      <patternFill patternType="solid">
        <fgColor indexed="43"/>
        <bgColor indexed="8"/>
      </patternFill>
    </fill>
    <fill>
      <patternFill patternType="solid">
        <fgColor indexed="63"/>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s>
  <borders count="5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theme="0" tint="-0.14999847407452621"/>
      </right>
      <top/>
      <bottom style="thin">
        <color indexed="64"/>
      </bottom>
      <diagonal/>
    </border>
    <border>
      <left/>
      <right/>
      <top/>
      <bottom style="thin">
        <color theme="0" tint="-0.14999847407452621"/>
      </bottom>
      <diagonal/>
    </border>
    <border>
      <left style="thin">
        <color theme="0" tint="-0.14999847407452621"/>
      </left>
      <right/>
      <top style="thin">
        <color theme="0" tint="-0.14999847407452621"/>
      </top>
      <bottom style="thin">
        <color indexed="64"/>
      </bottom>
      <diagonal/>
    </border>
    <border>
      <left style="thin">
        <color theme="0" tint="-0.14999847407452621"/>
      </left>
      <right style="thin">
        <color theme="0" tint="-0.14999847407452621"/>
      </right>
      <top style="thin">
        <color theme="0" tint="-0.14999847407452621"/>
      </top>
      <bottom style="thin">
        <color indexed="64"/>
      </bottom>
      <diagonal/>
    </border>
    <border>
      <left/>
      <right style="thin">
        <color theme="0" tint="-0.14999847407452621"/>
      </right>
      <top style="thin">
        <color theme="0" tint="-0.14999847407452621"/>
      </top>
      <bottom style="thin">
        <color indexed="64"/>
      </bottom>
      <diagonal/>
    </border>
    <border>
      <left/>
      <right style="thin">
        <color theme="0" tint="-0.14999847407452621"/>
      </right>
      <top/>
      <bottom style="thin">
        <color theme="0" tint="-0.14999847407452621"/>
      </bottom>
      <diagonal/>
    </border>
    <border>
      <left style="thin">
        <color theme="0" tint="-0.14999847407452621"/>
      </left>
      <right style="thin">
        <color indexed="64"/>
      </right>
      <top/>
      <bottom style="thin">
        <color theme="0" tint="-0.14999847407452621"/>
      </bottom>
      <diagonal/>
    </border>
    <border>
      <left style="thin">
        <color theme="0" tint="-0.14999847407452621"/>
      </left>
      <right style="thin">
        <color indexed="64"/>
      </right>
      <top style="thin">
        <color theme="0" tint="-0.14999847407452621"/>
      </top>
      <bottom style="thin">
        <color indexed="64"/>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indexed="64"/>
      </right>
      <top style="thin">
        <color theme="0" tint="-0.14999847407452621"/>
      </top>
      <bottom/>
      <diagonal/>
    </border>
    <border>
      <left/>
      <right style="thin">
        <color indexed="64"/>
      </right>
      <top/>
      <bottom style="thin">
        <color theme="0" tint="-0.14999847407452621"/>
      </bottom>
      <diagonal/>
    </border>
    <border>
      <left/>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indexed="64"/>
      </right>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indexed="64"/>
      </bottom>
      <diagonal/>
    </border>
    <border>
      <left/>
      <right/>
      <top style="thin">
        <color theme="0" tint="-0.14999847407452621"/>
      </top>
      <bottom style="thin">
        <color theme="0" tint="-0.14999847407452621"/>
      </bottom>
      <diagonal/>
    </border>
    <border>
      <left/>
      <right style="thin">
        <color indexed="64"/>
      </right>
      <top style="thin">
        <color theme="0" tint="-0.14999847407452621"/>
      </top>
      <bottom style="thin">
        <color theme="0" tint="-0.14999847407452621"/>
      </bottom>
      <diagonal/>
    </border>
    <border>
      <left/>
      <right style="thin">
        <color indexed="64"/>
      </right>
      <top style="thin">
        <color theme="0" tint="-0.14999847407452621"/>
      </top>
      <bottom style="thin">
        <color indexed="64"/>
      </bottom>
      <diagonal/>
    </border>
    <border>
      <left/>
      <right/>
      <top style="thin">
        <color theme="0" tint="-0.14999847407452621"/>
      </top>
      <bottom style="thin">
        <color indexed="64"/>
      </bottom>
      <diagonal/>
    </border>
  </borders>
  <cellStyleXfs count="77">
    <xf numFmtId="0" fontId="0" fillId="0" borderId="0"/>
    <xf numFmtId="0" fontId="2"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64" fontId="38" fillId="0" borderId="0" applyFont="0" applyFill="0" applyBorder="0" applyAlignment="0" applyProtection="0"/>
    <xf numFmtId="38" fontId="4" fillId="2" borderId="0" applyNumberFormat="0" applyBorder="0" applyAlignment="0" applyProtection="0"/>
    <xf numFmtId="38" fontId="3" fillId="2" borderId="0" applyNumberFormat="0" applyBorder="0" applyAlignment="0" applyProtection="0"/>
    <xf numFmtId="38" fontId="3" fillId="2" borderId="0" applyNumberFormat="0" applyBorder="0" applyAlignment="0" applyProtection="0"/>
    <xf numFmtId="0" fontId="16" fillId="2" borderId="1">
      <alignment horizontal="center" wrapText="1"/>
    </xf>
    <xf numFmtId="0" fontId="5" fillId="0" borderId="0" applyNumberFormat="0" applyFill="0" applyBorder="0" applyAlignment="0" applyProtection="0">
      <alignment vertical="top"/>
      <protection locked="0"/>
    </xf>
    <xf numFmtId="10" fontId="4" fillId="3" borderId="2" applyNumberFormat="0" applyBorder="0" applyAlignment="0" applyProtection="0"/>
    <xf numFmtId="10" fontId="3" fillId="3" borderId="2" applyNumberFormat="0" applyBorder="0" applyAlignment="0" applyProtection="0"/>
    <xf numFmtId="10" fontId="3" fillId="3" borderId="2" applyNumberFormat="0" applyBorder="0" applyAlignment="0" applyProtection="0"/>
    <xf numFmtId="165" fontId="6" fillId="0" borderId="0"/>
    <xf numFmtId="0" fontId="1" fillId="0" borderId="0"/>
    <xf numFmtId="166" fontId="7" fillId="0" borderId="0" applyProtection="0"/>
    <xf numFmtId="2" fontId="8" fillId="0" borderId="0">
      <alignment horizontal="center"/>
    </xf>
    <xf numFmtId="2" fontId="31" fillId="0" borderId="0">
      <alignment horizontal="center"/>
    </xf>
    <xf numFmtId="2" fontId="31" fillId="0" borderId="0">
      <alignment horizontal="center"/>
    </xf>
    <xf numFmtId="9" fontId="1" fillId="0" borderId="0" applyFont="0" applyFill="0" applyBorder="0" applyAlignment="0" applyProtection="0"/>
    <xf numFmtId="10" fontId="1" fillId="0" borderId="0" applyFont="0" applyFill="0" applyBorder="0" applyAlignment="0" applyProtection="0"/>
    <xf numFmtId="10" fontId="28" fillId="0" borderId="0" applyFont="0" applyFill="0" applyBorder="0" applyAlignment="0" applyProtection="0"/>
    <xf numFmtId="10" fontId="28" fillId="0" borderId="0" applyFont="0" applyFill="0" applyBorder="0" applyAlignment="0" applyProtection="0"/>
    <xf numFmtId="0" fontId="8" fillId="0" borderId="0" applyNumberFormat="0" applyFont="0" applyFill="0" applyBorder="0" applyAlignment="0" applyProtection="0">
      <alignment horizontal="left"/>
    </xf>
    <xf numFmtId="0" fontId="31" fillId="0" borderId="0" applyNumberFormat="0" applyFont="0" applyFill="0" applyBorder="0" applyAlignment="0" applyProtection="0">
      <alignment horizontal="left"/>
    </xf>
    <xf numFmtId="0" fontId="31" fillId="0" borderId="0" applyNumberFormat="0" applyFont="0" applyFill="0" applyBorder="0" applyAlignment="0" applyProtection="0">
      <alignment horizontal="left"/>
    </xf>
    <xf numFmtId="15" fontId="8" fillId="0" borderId="0" applyFont="0" applyFill="0" applyBorder="0" applyAlignment="0" applyProtection="0"/>
    <xf numFmtId="15" fontId="31" fillId="0" borderId="0" applyFont="0" applyFill="0" applyBorder="0" applyAlignment="0" applyProtection="0"/>
    <xf numFmtId="15" fontId="31" fillId="0" borderId="0" applyFont="0" applyFill="0" applyBorder="0" applyAlignment="0" applyProtection="0"/>
    <xf numFmtId="4" fontId="8" fillId="0" borderId="0" applyFont="0" applyFill="0" applyBorder="0" applyAlignment="0" applyProtection="0"/>
    <xf numFmtId="4" fontId="31" fillId="0" borderId="0" applyFont="0" applyFill="0" applyBorder="0" applyAlignment="0" applyProtection="0"/>
    <xf numFmtId="4" fontId="31" fillId="0" borderId="0" applyFont="0" applyFill="0" applyBorder="0" applyAlignment="0" applyProtection="0"/>
    <xf numFmtId="0" fontId="9" fillId="0" borderId="3">
      <alignment horizontal="center"/>
    </xf>
    <xf numFmtId="0" fontId="32" fillId="0" borderId="3">
      <alignment horizontal="center"/>
    </xf>
    <xf numFmtId="0" fontId="32" fillId="0" borderId="3">
      <alignment horizontal="center"/>
    </xf>
    <xf numFmtId="3" fontId="8" fillId="0" borderId="0" applyFont="0" applyFill="0" applyBorder="0" applyAlignment="0" applyProtection="0"/>
    <xf numFmtId="3" fontId="31" fillId="0" borderId="0" applyFont="0" applyFill="0" applyBorder="0" applyAlignment="0" applyProtection="0"/>
    <xf numFmtId="3" fontId="31" fillId="0" borderId="0" applyFont="0" applyFill="0" applyBorder="0" applyAlignment="0" applyProtection="0"/>
    <xf numFmtId="0" fontId="8" fillId="4" borderId="0" applyNumberFormat="0" applyFont="0" applyBorder="0" applyAlignment="0" applyProtection="0"/>
    <xf numFmtId="0" fontId="31" fillId="4" borderId="0" applyNumberFormat="0" applyFont="0" applyBorder="0" applyAlignment="0" applyProtection="0"/>
    <xf numFmtId="0" fontId="31" fillId="4" borderId="0" applyNumberFormat="0" applyFont="0" applyBorder="0" applyAlignment="0" applyProtection="0"/>
    <xf numFmtId="0" fontId="10"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11" fillId="5" borderId="0" applyNumberFormat="0" applyBorder="0">
      <alignment horizontal="left"/>
      <protection locked="0"/>
    </xf>
    <xf numFmtId="0" fontId="34" fillId="5" borderId="0" applyNumberFormat="0" applyBorder="0">
      <alignment horizontal="left"/>
      <protection locked="0"/>
    </xf>
    <xf numFmtId="0" fontId="34" fillId="5" borderId="0" applyNumberFormat="0" applyBorder="0">
      <alignment horizontal="left"/>
      <protection locked="0"/>
    </xf>
    <xf numFmtId="0" fontId="1" fillId="6" borderId="0" applyNumberFormat="0" applyFont="0" applyBorder="0" applyAlignment="0">
      <protection locked="0"/>
    </xf>
    <xf numFmtId="0" fontId="28" fillId="6" borderId="0" applyNumberFormat="0" applyFont="0" applyBorder="0" applyAlignment="0">
      <protection locked="0"/>
    </xf>
    <xf numFmtId="0" fontId="28" fillId="6" borderId="0" applyNumberFormat="0" applyFont="0" applyBorder="0" applyAlignment="0">
      <protection locked="0"/>
    </xf>
    <xf numFmtId="0" fontId="12"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12" fillId="7" borderId="2" applyNumberFormat="0" applyProtection="0">
      <alignment horizontal="center" vertical="top" wrapText="1"/>
    </xf>
    <xf numFmtId="0" fontId="35" fillId="7" borderId="2" applyNumberFormat="0" applyProtection="0">
      <alignment horizontal="center" vertical="top" wrapText="1"/>
    </xf>
    <xf numFmtId="0" fontId="35" fillId="7" borderId="2" applyNumberFormat="0" applyProtection="0">
      <alignment horizontal="center" vertical="top" wrapText="1"/>
    </xf>
    <xf numFmtId="0" fontId="12" fillId="1" borderId="4" applyNumberFormat="0" applyProtection="0">
      <alignment vertical="top" wrapText="1"/>
    </xf>
    <xf numFmtId="0" fontId="35" fillId="1" borderId="4" applyNumberFormat="0" applyProtection="0">
      <alignment vertical="top" wrapText="1"/>
    </xf>
    <xf numFmtId="0" fontId="35" fillId="1" borderId="4" applyNumberFormat="0" applyProtection="0">
      <alignment vertical="top" wrapText="1"/>
    </xf>
    <xf numFmtId="167" fontId="13" fillId="0" borderId="5" applyFill="0" applyProtection="0">
      <alignment horizontal="right" vertical="top"/>
    </xf>
    <xf numFmtId="167" fontId="36" fillId="0" borderId="5" applyFill="0" applyProtection="0">
      <alignment horizontal="right" vertical="top"/>
    </xf>
    <xf numFmtId="167" fontId="36" fillId="0" borderId="5" applyFill="0" applyProtection="0">
      <alignment horizontal="right" vertical="top"/>
    </xf>
    <xf numFmtId="167" fontId="12" fillId="0" borderId="2" applyFill="0" applyProtection="0">
      <alignment horizontal="right" vertical="top"/>
    </xf>
    <xf numFmtId="167" fontId="35" fillId="0" borderId="2" applyFill="0" applyProtection="0">
      <alignment horizontal="right" vertical="top"/>
    </xf>
    <xf numFmtId="167" fontId="35" fillId="0" borderId="2" applyFill="0" applyProtection="0">
      <alignment horizontal="right" vertical="top"/>
    </xf>
    <xf numFmtId="14" fontId="1" fillId="0" borderId="0" applyFont="0" applyFill="0" applyBorder="0" applyAlignment="0" applyProtection="0"/>
    <xf numFmtId="14" fontId="28" fillId="0" borderId="0" applyFont="0" applyFill="0" applyBorder="0" applyAlignment="0" applyProtection="0"/>
    <xf numFmtId="14" fontId="28" fillId="0" borderId="0" applyFont="0" applyFill="0" applyBorder="0" applyAlignment="0" applyProtection="0"/>
    <xf numFmtId="37" fontId="14" fillId="0" borderId="0">
      <alignment wrapText="1"/>
    </xf>
    <xf numFmtId="37" fontId="12" fillId="0" borderId="0">
      <alignment wrapText="1"/>
    </xf>
    <xf numFmtId="37" fontId="12" fillId="0" borderId="0">
      <alignment wrapText="1"/>
    </xf>
    <xf numFmtId="0" fontId="15" fillId="0" borderId="0">
      <alignment vertical="top"/>
    </xf>
    <xf numFmtId="0" fontId="37" fillId="0" borderId="0">
      <alignment vertical="top"/>
    </xf>
    <xf numFmtId="0" fontId="37" fillId="0" borderId="0">
      <alignment vertical="top"/>
    </xf>
  </cellStyleXfs>
  <cellXfs count="241">
    <xf numFmtId="0" fontId="0" fillId="0" borderId="0" xfId="0"/>
    <xf numFmtId="169" fontId="21" fillId="0" borderId="0" xfId="0" applyNumberFormat="1" applyFont="1" applyAlignment="1">
      <alignment horizontal="left"/>
    </xf>
    <xf numFmtId="0" fontId="0" fillId="0" borderId="0" xfId="0" quotePrefix="1"/>
    <xf numFmtId="0" fontId="17" fillId="0" borderId="0" xfId="0" applyFont="1"/>
    <xf numFmtId="0" fontId="16" fillId="2" borderId="6" xfId="11" applyFont="1" applyBorder="1">
      <alignment horizontal="center" wrapText="1"/>
    </xf>
    <xf numFmtId="0" fontId="16" fillId="2" borderId="7" xfId="11" applyFont="1" applyBorder="1">
      <alignment horizontal="center" wrapText="1"/>
    </xf>
    <xf numFmtId="0" fontId="16" fillId="2" borderId="6" xfId="11" applyFont="1" applyBorder="1" applyAlignment="1">
      <alignment horizontal="center" wrapText="1"/>
    </xf>
    <xf numFmtId="170" fontId="17" fillId="2" borderId="7" xfId="0" applyNumberFormat="1" applyFont="1" applyFill="1" applyBorder="1" applyAlignment="1">
      <alignment horizontal="center" wrapText="1"/>
    </xf>
    <xf numFmtId="170" fontId="18" fillId="2" borderId="7" xfId="0" applyNumberFormat="1" applyFont="1" applyFill="1" applyBorder="1" applyAlignment="1">
      <alignment horizontal="center" wrapText="1"/>
    </xf>
    <xf numFmtId="0" fontId="16" fillId="2" borderId="6" xfId="11" applyFont="1" applyBorder="1" applyAlignment="1">
      <alignment horizontal="center"/>
    </xf>
    <xf numFmtId="0" fontId="16" fillId="2" borderId="7" xfId="11" applyFont="1" applyBorder="1" applyAlignment="1">
      <alignment horizontal="center"/>
    </xf>
    <xf numFmtId="1" fontId="0" fillId="0" borderId="0" xfId="0" applyNumberFormat="1" applyFill="1" applyBorder="1" applyAlignment="1">
      <alignment horizontal="center"/>
    </xf>
    <xf numFmtId="0" fontId="0" fillId="0" borderId="6" xfId="0" quotePrefix="1" applyBorder="1" applyAlignment="1">
      <alignment horizontal="center"/>
    </xf>
    <xf numFmtId="0" fontId="0" fillId="0" borderId="0" xfId="0" applyBorder="1" applyAlignment="1">
      <alignment horizontal="center" vertical="center" textRotation="90" wrapText="1"/>
    </xf>
    <xf numFmtId="0" fontId="0" fillId="0" borderId="0" xfId="0" quotePrefix="1" applyNumberFormat="1" applyBorder="1" applyAlignment="1">
      <alignment horizontal="center"/>
    </xf>
    <xf numFmtId="0" fontId="0" fillId="0" borderId="0" xfId="0" quotePrefix="1" applyNumberFormat="1" applyFill="1" applyBorder="1" applyAlignment="1">
      <alignment horizontal="center"/>
    </xf>
    <xf numFmtId="0" fontId="0" fillId="0" borderId="7" xfId="0" quotePrefix="1" applyNumberFormat="1" applyFill="1" applyBorder="1" applyAlignment="1">
      <alignment horizontal="center"/>
    </xf>
    <xf numFmtId="0" fontId="0" fillId="0" borderId="6" xfId="0" quotePrefix="1" applyNumberFormat="1" applyFill="1" applyBorder="1" applyAlignment="1">
      <alignment horizontal="center"/>
    </xf>
    <xf numFmtId="0" fontId="0" fillId="0" borderId="7" xfId="0" applyBorder="1"/>
    <xf numFmtId="0" fontId="0" fillId="0" borderId="0" xfId="0" applyBorder="1"/>
    <xf numFmtId="0" fontId="0" fillId="0" borderId="0" xfId="0" applyBorder="1" applyAlignment="1">
      <alignment horizontal="center"/>
    </xf>
    <xf numFmtId="0" fontId="25" fillId="0" borderId="0" xfId="0" quotePrefix="1" applyNumberFormat="1" applyFont="1" applyFill="1" applyBorder="1" applyAlignment="1">
      <alignment horizontal="center"/>
    </xf>
    <xf numFmtId="1" fontId="25" fillId="0" borderId="0" xfId="0" applyNumberFormat="1" applyFont="1" applyBorder="1" applyAlignment="1">
      <alignment horizontal="center"/>
    </xf>
    <xf numFmtId="1" fontId="25" fillId="0" borderId="0" xfId="0" applyNumberFormat="1" applyFont="1" applyFill="1" applyBorder="1" applyAlignment="1">
      <alignment horizontal="center"/>
    </xf>
    <xf numFmtId="0" fontId="0" fillId="0" borderId="6" xfId="0" applyBorder="1"/>
    <xf numFmtId="168" fontId="0" fillId="0" borderId="6" xfId="22" applyNumberFormat="1" applyFont="1" applyBorder="1" applyAlignment="1">
      <alignment horizontal="center"/>
    </xf>
    <xf numFmtId="168" fontId="0" fillId="0" borderId="0" xfId="22" applyNumberFormat="1" applyFont="1" applyBorder="1" applyAlignment="1">
      <alignment horizontal="center"/>
    </xf>
    <xf numFmtId="168" fontId="0" fillId="0" borderId="7" xfId="22" applyNumberFormat="1" applyFont="1" applyBorder="1" applyAlignment="1">
      <alignment horizontal="center"/>
    </xf>
    <xf numFmtId="0" fontId="0" fillId="8" borderId="0" xfId="0" applyFill="1"/>
    <xf numFmtId="0" fontId="17" fillId="8" borderId="0" xfId="0" applyFont="1" applyFill="1"/>
    <xf numFmtId="0" fontId="5" fillId="2" borderId="6" xfId="12" applyFill="1" applyBorder="1" applyAlignment="1" applyProtection="1">
      <alignment horizontal="center" wrapText="1"/>
    </xf>
    <xf numFmtId="0" fontId="0" fillId="0" borderId="7" xfId="0" quotePrefix="1" applyNumberFormat="1" applyBorder="1" applyAlignment="1">
      <alignment horizontal="center"/>
    </xf>
    <xf numFmtId="9" fontId="0" fillId="0" borderId="0" xfId="22" applyFont="1"/>
    <xf numFmtId="168" fontId="0" fillId="0" borderId="6" xfId="22" quotePrefix="1" applyNumberFormat="1" applyFont="1" applyBorder="1" applyAlignment="1">
      <alignment horizontal="center"/>
    </xf>
    <xf numFmtId="168" fontId="0" fillId="0" borderId="0" xfId="22" quotePrefix="1" applyNumberFormat="1" applyFont="1" applyBorder="1" applyAlignment="1">
      <alignment horizontal="center"/>
    </xf>
    <xf numFmtId="168" fontId="0" fillId="0" borderId="7" xfId="22" quotePrefix="1" applyNumberFormat="1" applyFont="1" applyBorder="1" applyAlignment="1">
      <alignment horizontal="center"/>
    </xf>
    <xf numFmtId="168" fontId="0" fillId="0" borderId="0" xfId="22" quotePrefix="1" applyNumberFormat="1" applyFont="1" applyFill="1" applyBorder="1" applyAlignment="1">
      <alignment horizontal="center"/>
    </xf>
    <xf numFmtId="168" fontId="0" fillId="0" borderId="7" xfId="22" quotePrefix="1" applyNumberFormat="1" applyFont="1" applyFill="1" applyBorder="1" applyAlignment="1">
      <alignment horizontal="center"/>
    </xf>
    <xf numFmtId="0" fontId="16" fillId="0" borderId="0" xfId="11" applyFont="1" applyFill="1" applyBorder="1" applyAlignment="1">
      <alignment horizontal="center" wrapText="1"/>
    </xf>
    <xf numFmtId="170" fontId="17" fillId="0" borderId="0" xfId="0" applyNumberFormat="1" applyFont="1" applyFill="1" applyBorder="1" applyAlignment="1">
      <alignment horizontal="center" wrapText="1"/>
    </xf>
    <xf numFmtId="0" fontId="0" fillId="0" borderId="0" xfId="0" applyFill="1" applyBorder="1"/>
    <xf numFmtId="168" fontId="0" fillId="0" borderId="0" xfId="22" applyNumberFormat="1" applyFont="1" applyFill="1" applyBorder="1" applyAlignment="1">
      <alignment horizontal="center"/>
    </xf>
    <xf numFmtId="0" fontId="5" fillId="0" borderId="0" xfId="12" applyAlignment="1" applyProtection="1"/>
    <xf numFmtId="0" fontId="19" fillId="0" borderId="6" xfId="0" applyNumberFormat="1" applyFont="1" applyFill="1" applyBorder="1" applyAlignment="1">
      <alignment horizontal="center"/>
    </xf>
    <xf numFmtId="0" fontId="19" fillId="0" borderId="0" xfId="0" applyNumberFormat="1" applyFont="1" applyFill="1" applyBorder="1" applyAlignment="1">
      <alignment horizontal="center"/>
    </xf>
    <xf numFmtId="168" fontId="0" fillId="0" borderId="6" xfId="22" applyNumberFormat="1" applyFont="1" applyFill="1" applyBorder="1" applyAlignment="1">
      <alignment horizontal="center"/>
    </xf>
    <xf numFmtId="0" fontId="17" fillId="0" borderId="0" xfId="0" applyNumberFormat="1" applyFont="1" applyFill="1" applyBorder="1" applyAlignment="1">
      <alignment horizontal="left"/>
    </xf>
    <xf numFmtId="0" fontId="41" fillId="0" borderId="8" xfId="0" applyFont="1" applyFill="1" applyBorder="1"/>
    <xf numFmtId="0" fontId="42" fillId="0" borderId="9" xfId="0" applyFont="1" applyFill="1" applyBorder="1" applyAlignment="1">
      <alignment vertical="center"/>
    </xf>
    <xf numFmtId="0" fontId="43" fillId="0" borderId="10" xfId="0" applyFont="1" applyFill="1" applyBorder="1" applyAlignment="1">
      <alignment horizontal="center"/>
    </xf>
    <xf numFmtId="0" fontId="43" fillId="0" borderId="10" xfId="0" applyFont="1" applyFill="1" applyBorder="1" applyAlignment="1">
      <alignment horizontal="center" wrapText="1"/>
    </xf>
    <xf numFmtId="0" fontId="42" fillId="0" borderId="11" xfId="0" applyFont="1" applyFill="1" applyBorder="1"/>
    <xf numFmtId="0" fontId="42" fillId="0" borderId="12" xfId="0" applyFont="1" applyFill="1" applyBorder="1" applyAlignment="1">
      <alignment vertical="center" wrapText="1"/>
    </xf>
    <xf numFmtId="0" fontId="42" fillId="0" borderId="13" xfId="0" applyFont="1" applyFill="1" applyBorder="1" applyAlignment="1">
      <alignment wrapText="1"/>
    </xf>
    <xf numFmtId="0" fontId="42" fillId="0" borderId="8" xfId="0" applyFont="1" applyFill="1" applyBorder="1" applyAlignment="1">
      <alignment vertical="center" wrapText="1"/>
    </xf>
    <xf numFmtId="0" fontId="42" fillId="0" borderId="13" xfId="0" applyFont="1" applyFill="1" applyBorder="1" applyAlignment="1">
      <alignment vertical="center" wrapText="1"/>
    </xf>
    <xf numFmtId="0" fontId="42" fillId="0" borderId="14" xfId="0" applyFont="1" applyFill="1" applyBorder="1" applyAlignment="1">
      <alignment vertical="center" wrapText="1"/>
    </xf>
    <xf numFmtId="0" fontId="42" fillId="0" borderId="0" xfId="0" applyFont="1" applyFill="1" applyBorder="1" applyAlignment="1">
      <alignment horizontal="left" vertical="center" wrapText="1"/>
    </xf>
    <xf numFmtId="0" fontId="42" fillId="0" borderId="5" xfId="0" applyFont="1" applyFill="1" applyBorder="1" applyAlignment="1">
      <alignment vertical="center" wrapText="1"/>
    </xf>
    <xf numFmtId="0" fontId="42" fillId="0" borderId="15" xfId="0" applyFont="1" applyFill="1" applyBorder="1" applyAlignment="1">
      <alignment vertical="center"/>
    </xf>
    <xf numFmtId="0" fontId="42" fillId="0" borderId="16" xfId="0" applyFont="1" applyFill="1" applyBorder="1" applyAlignment="1">
      <alignment horizontal="left" vertical="center" wrapText="1"/>
    </xf>
    <xf numFmtId="0" fontId="42" fillId="0" borderId="0" xfId="0" applyFont="1" applyFill="1" applyBorder="1" applyAlignment="1">
      <alignment vertical="center" wrapText="1"/>
    </xf>
    <xf numFmtId="0" fontId="42" fillId="0" borderId="8" xfId="0" applyFont="1" applyFill="1" applyBorder="1" applyAlignment="1">
      <alignment vertical="center"/>
    </xf>
    <xf numFmtId="0" fontId="42" fillId="0" borderId="17" xfId="0" applyFont="1" applyFill="1" applyBorder="1" applyAlignment="1">
      <alignment vertical="center" wrapText="1"/>
    </xf>
    <xf numFmtId="0" fontId="19" fillId="0" borderId="0" xfId="0" applyNumberFormat="1" applyFont="1" applyBorder="1" applyAlignment="1">
      <alignment horizontal="center"/>
    </xf>
    <xf numFmtId="0" fontId="19" fillId="0" borderId="7" xfId="0" applyNumberFormat="1" applyFont="1" applyBorder="1" applyAlignment="1">
      <alignment horizontal="center"/>
    </xf>
    <xf numFmtId="0" fontId="19" fillId="0" borderId="7" xfId="0" applyNumberFormat="1" applyFont="1" applyFill="1" applyBorder="1" applyAlignment="1">
      <alignment horizontal="center"/>
    </xf>
    <xf numFmtId="0" fontId="19" fillId="0" borderId="0" xfId="0" applyFont="1"/>
    <xf numFmtId="0" fontId="43" fillId="9" borderId="1" xfId="0" applyFont="1" applyFill="1" applyBorder="1" applyAlignment="1">
      <alignment horizontal="center" vertical="center"/>
    </xf>
    <xf numFmtId="0" fontId="43" fillId="9" borderId="1" xfId="0" applyFont="1" applyFill="1" applyBorder="1" applyAlignment="1">
      <alignment horizontal="center" vertical="center" wrapText="1"/>
    </xf>
    <xf numFmtId="0" fontId="43" fillId="9" borderId="18" xfId="0" applyFont="1" applyFill="1" applyBorder="1" applyAlignment="1">
      <alignment horizontal="center" vertical="center" wrapText="1"/>
    </xf>
    <xf numFmtId="0" fontId="22" fillId="2" borderId="19" xfId="11" applyFont="1" applyBorder="1" applyAlignment="1">
      <alignment horizontal="left"/>
    </xf>
    <xf numFmtId="0" fontId="0" fillId="0" borderId="6" xfId="0" applyFill="1" applyBorder="1"/>
    <xf numFmtId="0" fontId="16" fillId="2" borderId="20" xfId="11" applyFont="1" applyBorder="1">
      <alignment horizontal="center" wrapText="1"/>
    </xf>
    <xf numFmtId="170" fontId="17" fillId="2" borderId="21" xfId="0" applyNumberFormat="1" applyFont="1" applyFill="1" applyBorder="1" applyAlignment="1">
      <alignment horizontal="center" wrapText="1"/>
    </xf>
    <xf numFmtId="168" fontId="0" fillId="0" borderId="5" xfId="22" applyNumberFormat="1" applyFont="1" applyFill="1" applyBorder="1" applyAlignment="1">
      <alignment horizontal="center"/>
    </xf>
    <xf numFmtId="0" fontId="16" fillId="0" borderId="6" xfId="11" applyFont="1" applyFill="1" applyBorder="1" applyAlignment="1">
      <alignment horizontal="center" wrapText="1"/>
    </xf>
    <xf numFmtId="170" fontId="18" fillId="2" borderId="21" xfId="0" applyNumberFormat="1" applyFont="1" applyFill="1" applyBorder="1" applyAlignment="1">
      <alignment horizontal="center" wrapText="1"/>
    </xf>
    <xf numFmtId="168" fontId="0" fillId="0" borderId="22" xfId="22" applyNumberFormat="1" applyFont="1" applyBorder="1" applyAlignment="1">
      <alignment horizontal="center"/>
    </xf>
    <xf numFmtId="168" fontId="0" fillId="0" borderId="5" xfId="22" applyNumberFormat="1" applyFont="1" applyBorder="1" applyAlignment="1">
      <alignment horizontal="center"/>
    </xf>
    <xf numFmtId="168" fontId="0" fillId="0" borderId="21" xfId="22" applyNumberFormat="1" applyFont="1" applyBorder="1" applyAlignment="1">
      <alignment horizontal="center"/>
    </xf>
    <xf numFmtId="168" fontId="0" fillId="0" borderId="22" xfId="22" applyNumberFormat="1" applyFont="1" applyFill="1" applyBorder="1" applyAlignment="1">
      <alignment horizontal="center"/>
    </xf>
    <xf numFmtId="0" fontId="16" fillId="2" borderId="20" xfId="11" applyFont="1" applyBorder="1" applyAlignment="1">
      <alignment horizontal="center"/>
    </xf>
    <xf numFmtId="0" fontId="0" fillId="0" borderId="22" xfId="0" applyBorder="1"/>
    <xf numFmtId="0" fontId="0" fillId="0" borderId="5" xfId="0" applyBorder="1"/>
    <xf numFmtId="0" fontId="0" fillId="0" borderId="21" xfId="0" applyBorder="1"/>
    <xf numFmtId="0" fontId="16" fillId="2" borderId="22" xfId="11" applyFont="1" applyBorder="1" applyAlignment="1">
      <alignment horizontal="center" vertical="center" wrapText="1"/>
    </xf>
    <xf numFmtId="0" fontId="0" fillId="0" borderId="8" xfId="0" applyBorder="1"/>
    <xf numFmtId="0" fontId="0" fillId="0" borderId="0" xfId="0" applyFill="1" applyBorder="1" applyAlignment="1">
      <alignment horizontal="center"/>
    </xf>
    <xf numFmtId="0" fontId="44" fillId="0" borderId="0" xfId="0" applyFont="1"/>
    <xf numFmtId="49" fontId="0" fillId="0" borderId="0" xfId="0" applyNumberFormat="1"/>
    <xf numFmtId="170" fontId="17" fillId="2" borderId="0" xfId="0" applyNumberFormat="1" applyFont="1" applyFill="1" applyBorder="1" applyAlignment="1">
      <alignment horizontal="center" wrapText="1"/>
    </xf>
    <xf numFmtId="170" fontId="17" fillId="2" borderId="5" xfId="0" applyNumberFormat="1" applyFont="1" applyFill="1" applyBorder="1" applyAlignment="1">
      <alignment horizontal="center" wrapText="1"/>
    </xf>
    <xf numFmtId="0" fontId="0" fillId="0" borderId="0" xfId="0" applyAlignment="1">
      <alignment horizontal="center"/>
    </xf>
    <xf numFmtId="0" fontId="1" fillId="0" borderId="0" xfId="0" applyFont="1"/>
    <xf numFmtId="169" fontId="20" fillId="10" borderId="0" xfId="17" applyNumberFormat="1" applyFont="1" applyFill="1" applyAlignment="1">
      <alignment horizontal="left"/>
    </xf>
    <xf numFmtId="0" fontId="1" fillId="10" borderId="0" xfId="17" applyFill="1"/>
    <xf numFmtId="0" fontId="27" fillId="10" borderId="0" xfId="17" applyFont="1" applyFill="1"/>
    <xf numFmtId="0" fontId="0" fillId="0" borderId="0" xfId="0" applyNumberFormat="1"/>
    <xf numFmtId="0" fontId="0" fillId="0" borderId="0" xfId="0" applyNumberFormat="1" applyBorder="1"/>
    <xf numFmtId="168" fontId="39" fillId="0" borderId="0" xfId="22" applyNumberFormat="1" applyFont="1" applyFill="1" applyBorder="1" applyAlignment="1">
      <alignment horizontal="center"/>
    </xf>
    <xf numFmtId="49" fontId="0" fillId="0" borderId="0" xfId="0" applyNumberFormat="1" applyFill="1" applyBorder="1" applyAlignment="1">
      <alignment horizontal="center"/>
    </xf>
    <xf numFmtId="1" fontId="0" fillId="0" borderId="0" xfId="0" applyNumberFormat="1"/>
    <xf numFmtId="0" fontId="0" fillId="0" borderId="0" xfId="0" applyFill="1"/>
    <xf numFmtId="0" fontId="0" fillId="0" borderId="7" xfId="0" applyFill="1" applyBorder="1" applyAlignment="1">
      <alignment horizontal="center"/>
    </xf>
    <xf numFmtId="0" fontId="24" fillId="0" borderId="0" xfId="0" applyFont="1" applyBorder="1" applyAlignment="1">
      <alignment horizontal="center" vertical="center" textRotation="90" wrapText="1"/>
    </xf>
    <xf numFmtId="168" fontId="39" fillId="0" borderId="5" xfId="22" applyNumberFormat="1" applyFont="1" applyFill="1" applyBorder="1" applyAlignment="1">
      <alignment horizontal="center"/>
    </xf>
    <xf numFmtId="0" fontId="1" fillId="0" borderId="6" xfId="0" quotePrefix="1" applyNumberFormat="1" applyFont="1" applyBorder="1" applyAlignment="1">
      <alignment horizontal="center"/>
    </xf>
    <xf numFmtId="0" fontId="1" fillId="0" borderId="0" xfId="0" quotePrefix="1" applyNumberFormat="1" applyFont="1" applyBorder="1" applyAlignment="1">
      <alignment horizontal="center"/>
    </xf>
    <xf numFmtId="0" fontId="1" fillId="0" borderId="0" xfId="0" quotePrefix="1" applyNumberFormat="1" applyFont="1" applyFill="1" applyBorder="1" applyAlignment="1">
      <alignment horizontal="center"/>
    </xf>
    <xf numFmtId="0" fontId="1" fillId="0" borderId="6" xfId="0" quotePrefix="1" applyFont="1" applyFill="1" applyBorder="1" applyAlignment="1">
      <alignment horizontal="center"/>
    </xf>
    <xf numFmtId="171" fontId="42" fillId="0" borderId="16" xfId="7" applyNumberFormat="1" applyFont="1" applyFill="1" applyBorder="1" applyAlignment="1">
      <alignment horizontal="center" vertical="center" wrapText="1"/>
    </xf>
    <xf numFmtId="171" fontId="42" fillId="0" borderId="0" xfId="7" applyNumberFormat="1" applyFont="1" applyFill="1" applyBorder="1" applyAlignment="1">
      <alignment horizontal="center" vertical="center" wrapText="1"/>
    </xf>
    <xf numFmtId="171" fontId="42" fillId="0" borderId="23" xfId="7" applyNumberFormat="1" applyFont="1" applyFill="1" applyBorder="1" applyAlignment="1">
      <alignment horizontal="center" vertical="center" wrapText="1"/>
    </xf>
    <xf numFmtId="0" fontId="42" fillId="0" borderId="24" xfId="0" applyFont="1" applyFill="1" applyBorder="1" applyAlignment="1">
      <alignment horizontal="left" vertical="center" wrapText="1"/>
    </xf>
    <xf numFmtId="171" fontId="1" fillId="0" borderId="5" xfId="7" applyNumberFormat="1" applyFont="1" applyFill="1" applyBorder="1" applyAlignment="1">
      <alignment horizontal="center"/>
    </xf>
    <xf numFmtId="171" fontId="0" fillId="0" borderId="5" xfId="7" applyNumberFormat="1" applyFont="1" applyBorder="1" applyAlignment="1">
      <alignment horizontal="center"/>
    </xf>
    <xf numFmtId="171" fontId="0" fillId="0" borderId="21" xfId="7" applyNumberFormat="1" applyFont="1" applyBorder="1" applyAlignment="1">
      <alignment horizontal="center"/>
    </xf>
    <xf numFmtId="171" fontId="0" fillId="0" borderId="0" xfId="7" applyNumberFormat="1" applyFont="1" applyBorder="1" applyAlignment="1">
      <alignment horizontal="center"/>
    </xf>
    <xf numFmtId="171" fontId="0" fillId="0" borderId="0" xfId="7" applyNumberFormat="1" applyFont="1" applyFill="1" applyBorder="1" applyAlignment="1">
      <alignment horizontal="center"/>
    </xf>
    <xf numFmtId="171" fontId="0" fillId="0" borderId="7" xfId="7" applyNumberFormat="1" applyFont="1" applyBorder="1" applyAlignment="1">
      <alignment horizontal="center"/>
    </xf>
    <xf numFmtId="171" fontId="0" fillId="0" borderId="7" xfId="7" applyNumberFormat="1" applyFont="1" applyFill="1" applyBorder="1" applyAlignment="1">
      <alignment horizontal="center"/>
    </xf>
    <xf numFmtId="171" fontId="0" fillId="0" borderId="5" xfId="7" applyNumberFormat="1" applyFont="1" applyFill="1" applyBorder="1" applyAlignment="1">
      <alignment horizontal="center"/>
    </xf>
    <xf numFmtId="171" fontId="0" fillId="0" borderId="21" xfId="7" applyNumberFormat="1" applyFont="1" applyFill="1" applyBorder="1" applyAlignment="1">
      <alignment horizontal="center"/>
    </xf>
    <xf numFmtId="171" fontId="0" fillId="0" borderId="6" xfId="7" applyNumberFormat="1" applyFont="1" applyBorder="1" applyAlignment="1">
      <alignment horizontal="center"/>
    </xf>
    <xf numFmtId="171" fontId="0" fillId="0" borderId="22" xfId="7" applyNumberFormat="1" applyFont="1" applyBorder="1" applyAlignment="1">
      <alignment horizontal="center"/>
    </xf>
    <xf numFmtId="171" fontId="0" fillId="0" borderId="6" xfId="7" applyNumberFormat="1" applyFont="1" applyFill="1" applyBorder="1" applyAlignment="1">
      <alignment horizontal="center"/>
    </xf>
    <xf numFmtId="171" fontId="19" fillId="0" borderId="6" xfId="7" applyNumberFormat="1" applyFont="1" applyFill="1" applyBorder="1" applyAlignment="1">
      <alignment horizontal="center"/>
    </xf>
    <xf numFmtId="171" fontId="10" fillId="0" borderId="6" xfId="7" applyNumberFormat="1" applyFont="1" applyFill="1" applyBorder="1" applyAlignment="1">
      <alignment horizontal="center"/>
    </xf>
    <xf numFmtId="171" fontId="0" fillId="0" borderId="22" xfId="7" applyNumberFormat="1" applyFont="1" applyFill="1" applyBorder="1" applyAlignment="1">
      <alignment horizontal="center"/>
    </xf>
    <xf numFmtId="171" fontId="19" fillId="0" borderId="0" xfId="7" applyNumberFormat="1" applyFont="1" applyFill="1" applyBorder="1" applyAlignment="1">
      <alignment horizontal="center"/>
    </xf>
    <xf numFmtId="171" fontId="0" fillId="0" borderId="0" xfId="0" applyNumberFormat="1"/>
    <xf numFmtId="168" fontId="39" fillId="0" borderId="6" xfId="22" applyNumberFormat="1" applyFont="1" applyFill="1" applyBorder="1" applyAlignment="1">
      <alignment horizontal="center"/>
    </xf>
    <xf numFmtId="171" fontId="0" fillId="0" borderId="8" xfId="0" applyNumberFormat="1" applyBorder="1"/>
    <xf numFmtId="0" fontId="1" fillId="0" borderId="0" xfId="0" applyNumberFormat="1" applyFont="1" applyFill="1" applyBorder="1" applyAlignment="1">
      <alignment horizontal="left"/>
    </xf>
    <xf numFmtId="0" fontId="1" fillId="0" borderId="0" xfId="0" applyFont="1" applyAlignment="1">
      <alignment horizontal="left"/>
    </xf>
    <xf numFmtId="171" fontId="1" fillId="0" borderId="6" xfId="7" applyNumberFormat="1" applyFont="1" applyFill="1" applyBorder="1" applyAlignment="1">
      <alignment horizontal="center"/>
    </xf>
    <xf numFmtId="171" fontId="1" fillId="0" borderId="0" xfId="7" applyNumberFormat="1" applyFont="1" applyFill="1" applyBorder="1" applyAlignment="1">
      <alignment horizontal="center"/>
    </xf>
    <xf numFmtId="171" fontId="0" fillId="0" borderId="8" xfId="0" applyNumberFormat="1" applyFill="1" applyBorder="1"/>
    <xf numFmtId="171" fontId="0" fillId="0" borderId="0" xfId="0" applyNumberFormat="1" applyFill="1"/>
    <xf numFmtId="171" fontId="0" fillId="0" borderId="0" xfId="0" applyNumberFormat="1" applyFill="1" applyBorder="1"/>
    <xf numFmtId="0" fontId="0" fillId="0" borderId="6" xfId="0" quotePrefix="1" applyFill="1" applyBorder="1" applyAlignment="1">
      <alignment horizontal="center"/>
    </xf>
    <xf numFmtId="3" fontId="29" fillId="0" borderId="0" xfId="0" applyNumberFormat="1" applyFont="1" applyFill="1" applyAlignment="1">
      <alignment wrapText="1"/>
    </xf>
    <xf numFmtId="171" fontId="0" fillId="0" borderId="6" xfId="0" applyNumberFormat="1" applyFill="1" applyBorder="1"/>
    <xf numFmtId="0" fontId="45" fillId="0" borderId="0" xfId="0" applyNumberFormat="1" applyFont="1" applyFill="1" applyBorder="1" applyAlignment="1">
      <alignment horizontal="left"/>
    </xf>
    <xf numFmtId="171" fontId="0" fillId="0" borderId="29" xfId="7" applyNumberFormat="1" applyFont="1" applyFill="1" applyBorder="1" applyAlignment="1">
      <alignment horizontal="center"/>
    </xf>
    <xf numFmtId="171" fontId="0" fillId="0" borderId="33" xfId="7" applyNumberFormat="1" applyFont="1" applyFill="1" applyBorder="1" applyAlignment="1">
      <alignment horizontal="center"/>
    </xf>
    <xf numFmtId="171" fontId="0" fillId="10" borderId="34" xfId="7" applyNumberFormat="1" applyFont="1" applyFill="1" applyBorder="1" applyAlignment="1">
      <alignment horizontal="center"/>
    </xf>
    <xf numFmtId="171" fontId="0" fillId="10" borderId="36" xfId="7" applyNumberFormat="1" applyFont="1" applyFill="1" applyBorder="1" applyAlignment="1">
      <alignment horizontal="center"/>
    </xf>
    <xf numFmtId="168" fontId="39" fillId="10" borderId="37" xfId="22" applyNumberFormat="1" applyFont="1" applyFill="1" applyBorder="1" applyAlignment="1">
      <alignment horizontal="center"/>
    </xf>
    <xf numFmtId="168" fontId="39" fillId="10" borderId="36" xfId="22" applyNumberFormat="1" applyFont="1" applyFill="1" applyBorder="1" applyAlignment="1">
      <alignment horizontal="center"/>
    </xf>
    <xf numFmtId="168" fontId="39" fillId="0" borderId="29" xfId="22" applyNumberFormat="1" applyFont="1" applyFill="1" applyBorder="1" applyAlignment="1">
      <alignment horizontal="center"/>
    </xf>
    <xf numFmtId="171" fontId="0" fillId="10" borderId="37" xfId="7" applyNumberFormat="1" applyFont="1" applyFill="1" applyBorder="1" applyAlignment="1">
      <alignment horizontal="center"/>
    </xf>
    <xf numFmtId="171" fontId="0" fillId="10" borderId="38" xfId="7" applyNumberFormat="1" applyFont="1" applyFill="1" applyBorder="1" applyAlignment="1">
      <alignment horizontal="center"/>
    </xf>
    <xf numFmtId="168" fontId="39" fillId="0" borderId="39" xfId="22" applyNumberFormat="1" applyFont="1" applyFill="1" applyBorder="1" applyAlignment="1">
      <alignment horizontal="center"/>
    </xf>
    <xf numFmtId="0" fontId="0" fillId="0" borderId="40" xfId="0" applyBorder="1"/>
    <xf numFmtId="171" fontId="0" fillId="10" borderId="41" xfId="7" applyNumberFormat="1" applyFont="1" applyFill="1" applyBorder="1" applyAlignment="1">
      <alignment horizontal="center"/>
    </xf>
    <xf numFmtId="171" fontId="0" fillId="0" borderId="39" xfId="7" applyNumberFormat="1" applyFont="1" applyFill="1" applyBorder="1" applyAlignment="1">
      <alignment horizontal="center"/>
    </xf>
    <xf numFmtId="171" fontId="0" fillId="0" borderId="37" xfId="7" applyNumberFormat="1" applyFont="1" applyFill="1" applyBorder="1" applyAlignment="1">
      <alignment horizontal="center"/>
    </xf>
    <xf numFmtId="171" fontId="1" fillId="0" borderId="22" xfId="7" applyNumberFormat="1" applyFont="1" applyFill="1" applyBorder="1" applyAlignment="1">
      <alignment horizontal="center"/>
    </xf>
    <xf numFmtId="171" fontId="0" fillId="0" borderId="22" xfId="7" applyNumberFormat="1" applyFont="1" applyBorder="1"/>
    <xf numFmtId="171" fontId="0" fillId="0" borderId="5" xfId="7" applyNumberFormat="1" applyFont="1" applyBorder="1"/>
    <xf numFmtId="0" fontId="1" fillId="0" borderId="7" xfId="0" quotePrefix="1" applyNumberFormat="1" applyFont="1" applyFill="1" applyBorder="1" applyAlignment="1">
      <alignment horizontal="center"/>
    </xf>
    <xf numFmtId="171" fontId="0" fillId="0" borderId="46" xfId="7" applyNumberFormat="1" applyFont="1" applyFill="1" applyBorder="1" applyAlignment="1">
      <alignment horizontal="center"/>
    </xf>
    <xf numFmtId="171" fontId="0" fillId="0" borderId="38" xfId="7" applyNumberFormat="1" applyFont="1" applyFill="1" applyBorder="1" applyAlignment="1">
      <alignment horizontal="center"/>
    </xf>
    <xf numFmtId="168" fontId="39" fillId="0" borderId="48" xfId="22" applyNumberFormat="1" applyFont="1" applyFill="1" applyBorder="1" applyAlignment="1">
      <alignment horizontal="center"/>
    </xf>
    <xf numFmtId="168" fontId="39" fillId="0" borderId="49" xfId="22" applyNumberFormat="1" applyFont="1" applyFill="1" applyBorder="1" applyAlignment="1">
      <alignment horizontal="center"/>
    </xf>
    <xf numFmtId="171" fontId="0" fillId="0" borderId="42" xfId="7" applyNumberFormat="1" applyFont="1" applyFill="1" applyBorder="1" applyAlignment="1">
      <alignment horizontal="center"/>
    </xf>
    <xf numFmtId="171" fontId="0" fillId="0" borderId="43" xfId="7" applyNumberFormat="1" applyFont="1" applyFill="1" applyBorder="1" applyAlignment="1">
      <alignment horizontal="center"/>
    </xf>
    <xf numFmtId="171" fontId="0" fillId="0" borderId="44" xfId="7" applyNumberFormat="1" applyFont="1" applyFill="1" applyBorder="1" applyAlignment="1">
      <alignment horizontal="center"/>
    </xf>
    <xf numFmtId="171" fontId="0" fillId="0" borderId="45" xfId="7" applyNumberFormat="1" applyFont="1" applyFill="1" applyBorder="1" applyAlignment="1">
      <alignment horizontal="center"/>
    </xf>
    <xf numFmtId="0" fontId="0" fillId="0" borderId="28" xfId="0" quotePrefix="1" applyNumberFormat="1" applyFill="1" applyBorder="1" applyAlignment="1">
      <alignment horizontal="center"/>
    </xf>
    <xf numFmtId="168" fontId="39" fillId="0" borderId="46" xfId="22" applyNumberFormat="1" applyFont="1" applyFill="1" applyBorder="1" applyAlignment="1">
      <alignment horizontal="center"/>
    </xf>
    <xf numFmtId="168" fontId="39" fillId="0" borderId="38" xfId="22" applyNumberFormat="1" applyFont="1" applyFill="1" applyBorder="1" applyAlignment="1">
      <alignment horizontal="center"/>
    </xf>
    <xf numFmtId="0" fontId="0" fillId="0" borderId="0" xfId="0" quotePrefix="1" applyFill="1"/>
    <xf numFmtId="0" fontId="5" fillId="2" borderId="6" xfId="12" applyFill="1" applyBorder="1" applyAlignment="1" applyProtection="1">
      <alignment horizontal="center" wrapText="1"/>
    </xf>
    <xf numFmtId="168" fontId="39" fillId="0" borderId="7" xfId="22" applyNumberFormat="1" applyFont="1" applyFill="1" applyBorder="1" applyAlignment="1">
      <alignment horizontal="center"/>
    </xf>
    <xf numFmtId="168" fontId="39" fillId="0" borderId="21" xfId="22" applyNumberFormat="1" applyFont="1" applyFill="1" applyBorder="1" applyAlignment="1">
      <alignment horizontal="center"/>
    </xf>
    <xf numFmtId="0" fontId="0" fillId="0" borderId="28" xfId="0" applyFill="1" applyBorder="1" applyAlignment="1">
      <alignment horizontal="center"/>
    </xf>
    <xf numFmtId="171" fontId="0" fillId="0" borderId="30" xfId="7" applyNumberFormat="1" applyFont="1" applyFill="1" applyBorder="1" applyAlignment="1">
      <alignment horizontal="center"/>
    </xf>
    <xf numFmtId="171" fontId="0" fillId="0" borderId="31" xfId="7" applyNumberFormat="1" applyFont="1" applyFill="1" applyBorder="1" applyAlignment="1">
      <alignment horizontal="center"/>
    </xf>
    <xf numFmtId="168" fontId="39" fillId="0" borderId="51" xfId="22" applyNumberFormat="1" applyFont="1" applyFill="1" applyBorder="1" applyAlignment="1">
      <alignment horizontal="center"/>
    </xf>
    <xf numFmtId="168" fontId="39" fillId="0" borderId="50" xfId="22" applyNumberFormat="1" applyFont="1" applyFill="1" applyBorder="1" applyAlignment="1">
      <alignment horizontal="center"/>
    </xf>
    <xf numFmtId="171" fontId="0" fillId="0" borderId="5" xfId="7" applyNumberFormat="1" applyFont="1" applyFill="1" applyBorder="1"/>
    <xf numFmtId="171" fontId="0" fillId="0" borderId="21" xfId="7" applyNumberFormat="1" applyFont="1" applyFill="1" applyBorder="1"/>
    <xf numFmtId="171" fontId="0" fillId="0" borderId="47" xfId="7" applyNumberFormat="1" applyFont="1" applyFill="1" applyBorder="1" applyAlignment="1">
      <alignment horizontal="center"/>
    </xf>
    <xf numFmtId="171" fontId="0" fillId="10" borderId="42" xfId="7" applyNumberFormat="1" applyFont="1" applyFill="1" applyBorder="1" applyAlignment="1">
      <alignment horizontal="center"/>
    </xf>
    <xf numFmtId="171" fontId="0" fillId="0" borderId="0" xfId="0" applyNumberFormat="1" applyBorder="1"/>
    <xf numFmtId="168" fontId="0" fillId="0" borderId="0" xfId="22" applyNumberFormat="1" applyFont="1" applyFill="1" applyBorder="1"/>
    <xf numFmtId="168" fontId="0" fillId="0" borderId="0" xfId="22" applyNumberFormat="1" applyFont="1"/>
    <xf numFmtId="168" fontId="39" fillId="0" borderId="28" xfId="22" applyNumberFormat="1" applyFont="1" applyFill="1" applyBorder="1" applyAlignment="1">
      <alignment horizontal="center"/>
    </xf>
    <xf numFmtId="1" fontId="0" fillId="0" borderId="7" xfId="0" applyNumberFormat="1" applyFill="1" applyBorder="1" applyAlignment="1">
      <alignment horizontal="center"/>
    </xf>
    <xf numFmtId="168" fontId="39" fillId="0" borderId="31" xfId="22" applyNumberFormat="1" applyFont="1" applyFill="1" applyBorder="1" applyAlignment="1">
      <alignment horizontal="center"/>
    </xf>
    <xf numFmtId="168" fontId="39" fillId="0" borderId="35" xfId="22" applyNumberFormat="1" applyFont="1" applyFill="1" applyBorder="1" applyAlignment="1">
      <alignment horizontal="center"/>
    </xf>
    <xf numFmtId="171" fontId="47" fillId="0" borderId="0" xfId="0" applyNumberFormat="1" applyFont="1"/>
    <xf numFmtId="171" fontId="1" fillId="0" borderId="7" xfId="7" applyNumberFormat="1" applyFont="1" applyFill="1" applyBorder="1" applyAlignment="1">
      <alignment horizontal="center"/>
    </xf>
    <xf numFmtId="171" fontId="0" fillId="0" borderId="7" xfId="0" applyNumberFormat="1" applyFill="1" applyBorder="1"/>
    <xf numFmtId="171" fontId="0" fillId="0" borderId="32" xfId="7" applyNumberFormat="1" applyFont="1" applyFill="1" applyBorder="1" applyAlignment="1">
      <alignment horizontal="center"/>
    </xf>
    <xf numFmtId="171" fontId="0" fillId="0" borderId="35" xfId="7" applyNumberFormat="1" applyFont="1" applyFill="1" applyBorder="1" applyAlignment="1">
      <alignment horizontal="center"/>
    </xf>
    <xf numFmtId="169" fontId="48" fillId="10" borderId="0" xfId="0" applyNumberFormat="1" applyFont="1" applyFill="1" applyAlignment="1">
      <alignment horizontal="left"/>
    </xf>
    <xf numFmtId="0" fontId="1" fillId="10" borderId="0" xfId="0" applyFont="1" applyFill="1"/>
    <xf numFmtId="0" fontId="1" fillId="0" borderId="0" xfId="0" applyFont="1" applyFill="1"/>
    <xf numFmtId="0" fontId="1" fillId="8" borderId="0" xfId="0" applyFont="1" applyFill="1"/>
    <xf numFmtId="0" fontId="49" fillId="10" borderId="0" xfId="0" applyFont="1" applyFill="1"/>
    <xf numFmtId="0" fontId="49" fillId="8" borderId="0" xfId="0" applyFont="1" applyFill="1"/>
    <xf numFmtId="169" fontId="20" fillId="8" borderId="0" xfId="0" applyNumberFormat="1" applyFont="1" applyFill="1" applyAlignment="1">
      <alignment horizontal="left"/>
    </xf>
    <xf numFmtId="0" fontId="43" fillId="9" borderId="1" xfId="0" applyFont="1" applyFill="1" applyBorder="1" applyAlignment="1">
      <alignment horizontal="center" vertical="center" wrapText="1"/>
    </xf>
    <xf numFmtId="0" fontId="42" fillId="0" borderId="25" xfId="0" applyFont="1" applyFill="1" applyBorder="1" applyAlignment="1">
      <alignment horizontal="left" vertical="center" wrapText="1"/>
    </xf>
    <xf numFmtId="0" fontId="42" fillId="0" borderId="26" xfId="0" applyFont="1" applyFill="1" applyBorder="1" applyAlignment="1">
      <alignment horizontal="left" vertical="center" wrapText="1"/>
    </xf>
    <xf numFmtId="0" fontId="42" fillId="0" borderId="27" xfId="0" applyFont="1" applyFill="1" applyBorder="1" applyAlignment="1">
      <alignment horizontal="left" vertical="center" wrapText="1"/>
    </xf>
    <xf numFmtId="0" fontId="42" fillId="0" borderId="24" xfId="0" applyFont="1" applyFill="1" applyBorder="1" applyAlignment="1">
      <alignment horizontal="left" vertical="center" wrapText="1"/>
    </xf>
    <xf numFmtId="0" fontId="13" fillId="0" borderId="6" xfId="0" applyFont="1" applyBorder="1" applyAlignment="1">
      <alignment horizontal="center" vertical="center" textRotation="90" wrapText="1"/>
    </xf>
    <xf numFmtId="0" fontId="13" fillId="0" borderId="0" xfId="0" applyFont="1" applyBorder="1" applyAlignment="1">
      <alignment horizontal="center" vertical="center" textRotation="90" wrapText="1"/>
    </xf>
    <xf numFmtId="0" fontId="13" fillId="0" borderId="7" xfId="0" applyFont="1" applyBorder="1" applyAlignment="1">
      <alignment horizontal="center" vertical="center" textRotation="90" wrapText="1"/>
    </xf>
    <xf numFmtId="0" fontId="24" fillId="0" borderId="6" xfId="0" applyFont="1" applyFill="1" applyBorder="1" applyAlignment="1">
      <alignment horizontal="center" vertical="center" textRotation="90" wrapText="1"/>
    </xf>
    <xf numFmtId="0" fontId="0" fillId="0" borderId="0" xfId="0" applyFill="1" applyBorder="1" applyAlignment="1">
      <alignment horizontal="center" vertical="center" textRotation="90" wrapText="1"/>
    </xf>
    <xf numFmtId="0" fontId="24" fillId="0" borderId="6" xfId="0" applyFont="1" applyBorder="1" applyAlignment="1">
      <alignment horizontal="center" vertical="center" textRotation="90" wrapText="1"/>
    </xf>
    <xf numFmtId="0" fontId="0" fillId="0" borderId="0" xfId="0" applyBorder="1" applyAlignment="1">
      <alignment horizontal="center" vertical="center" textRotation="90" wrapText="1"/>
    </xf>
    <xf numFmtId="0" fontId="5" fillId="2" borderId="6" xfId="12" applyFill="1" applyBorder="1" applyAlignment="1" applyProtection="1">
      <alignment horizontal="center" wrapText="1"/>
    </xf>
    <xf numFmtId="0" fontId="5" fillId="2" borderId="22" xfId="12" applyFill="1" applyBorder="1" applyAlignment="1" applyProtection="1">
      <alignment horizontal="center" wrapText="1"/>
    </xf>
    <xf numFmtId="0" fontId="24" fillId="0" borderId="19" xfId="0" applyFont="1" applyBorder="1" applyAlignment="1">
      <alignment horizontal="center" vertical="center" textRotation="90" wrapText="1"/>
    </xf>
    <xf numFmtId="0" fontId="24" fillId="0" borderId="8" xfId="0" applyFont="1" applyBorder="1" applyAlignment="1">
      <alignment horizontal="center" vertical="center" textRotation="90" wrapText="1"/>
    </xf>
    <xf numFmtId="0" fontId="24" fillId="0" borderId="20" xfId="0" applyFont="1" applyBorder="1" applyAlignment="1">
      <alignment horizontal="center" vertical="center" textRotation="90" wrapText="1"/>
    </xf>
    <xf numFmtId="0" fontId="13" fillId="0" borderId="19" xfId="0" applyFont="1" applyBorder="1" applyAlignment="1">
      <alignment horizontal="center" vertical="center" textRotation="90" wrapText="1"/>
    </xf>
    <xf numFmtId="0" fontId="23" fillId="2" borderId="6" xfId="12" applyFont="1" applyFill="1" applyBorder="1" applyAlignment="1" applyProtection="1">
      <alignment horizontal="center" wrapText="1"/>
    </xf>
    <xf numFmtId="0" fontId="13" fillId="0" borderId="19" xfId="0" applyFont="1" applyFill="1" applyBorder="1" applyAlignment="1">
      <alignment horizontal="center" vertical="center" textRotation="90" wrapText="1"/>
    </xf>
    <xf numFmtId="0" fontId="13" fillId="0" borderId="8" xfId="0" applyFont="1" applyFill="1" applyBorder="1" applyAlignment="1">
      <alignment horizontal="center" vertical="center" textRotation="90" wrapText="1"/>
    </xf>
    <xf numFmtId="0" fontId="13" fillId="0" borderId="20" xfId="0" applyFont="1" applyFill="1" applyBorder="1" applyAlignment="1">
      <alignment horizontal="center" vertical="center" textRotation="90" wrapText="1"/>
    </xf>
    <xf numFmtId="0" fontId="24" fillId="0" borderId="8" xfId="0" applyFont="1" applyFill="1" applyBorder="1" applyAlignment="1">
      <alignment horizontal="center" vertical="center" textRotation="90" wrapText="1"/>
    </xf>
    <xf numFmtId="0" fontId="24" fillId="0" borderId="19" xfId="0" applyFont="1"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24" fillId="0" borderId="20" xfId="0" applyFont="1" applyFill="1" applyBorder="1" applyAlignment="1">
      <alignment horizontal="center" vertical="center" textRotation="90" wrapText="1"/>
    </xf>
    <xf numFmtId="0" fontId="13" fillId="0" borderId="6" xfId="0" applyFont="1" applyFill="1" applyBorder="1" applyAlignment="1">
      <alignment horizontal="center" vertical="center" textRotation="90"/>
    </xf>
    <xf numFmtId="0" fontId="13" fillId="0" borderId="0" xfId="0" applyFont="1" applyFill="1" applyBorder="1" applyAlignment="1">
      <alignment horizontal="center" vertical="center" textRotation="90"/>
    </xf>
    <xf numFmtId="0" fontId="13" fillId="0" borderId="7" xfId="0" applyFont="1" applyFill="1" applyBorder="1" applyAlignment="1">
      <alignment horizontal="center" vertical="center" textRotation="90"/>
    </xf>
    <xf numFmtId="0" fontId="13" fillId="0" borderId="6" xfId="0" applyFont="1" applyBorder="1" applyAlignment="1">
      <alignment horizontal="center" vertical="center" textRotation="90"/>
    </xf>
    <xf numFmtId="0" fontId="13" fillId="0" borderId="0" xfId="0" applyFont="1" applyBorder="1" applyAlignment="1">
      <alignment horizontal="center" vertical="center" textRotation="90"/>
    </xf>
    <xf numFmtId="0" fontId="13" fillId="0" borderId="7" xfId="0" applyFont="1" applyBorder="1" applyAlignment="1">
      <alignment horizontal="center" vertical="center" textRotation="90"/>
    </xf>
    <xf numFmtId="0" fontId="0" fillId="0" borderId="8" xfId="0" applyBorder="1" applyAlignment="1"/>
    <xf numFmtId="0" fontId="24" fillId="0" borderId="0" xfId="0" applyFont="1" applyBorder="1" applyAlignment="1">
      <alignment horizontal="center" vertical="center" textRotation="90" wrapText="1"/>
    </xf>
    <xf numFmtId="0" fontId="24" fillId="0" borderId="7" xfId="0" applyFont="1" applyBorder="1" applyAlignment="1">
      <alignment horizontal="center" vertical="center" textRotation="90" wrapText="1"/>
    </xf>
  </cellXfs>
  <cellStyles count="77">
    <cellStyle name="ArialBold8" xfId="1" xr:uid="{00000000-0005-0000-0000-000000000000}"/>
    <cellStyle name="ArialBold8 2" xfId="2" xr:uid="{00000000-0005-0000-0000-000001000000}"/>
    <cellStyle name="ArialBold8 3" xfId="3" xr:uid="{00000000-0005-0000-0000-000002000000}"/>
    <cellStyle name="ArialNormal8" xfId="4" xr:uid="{00000000-0005-0000-0000-000003000000}"/>
    <cellStyle name="ArialNormal8 2" xfId="5" xr:uid="{00000000-0005-0000-0000-000004000000}"/>
    <cellStyle name="ArialNormal8 3" xfId="6" xr:uid="{00000000-0005-0000-0000-000005000000}"/>
    <cellStyle name="Comma" xfId="7" builtinId="3"/>
    <cellStyle name="Grey" xfId="8" xr:uid="{00000000-0005-0000-0000-000007000000}"/>
    <cellStyle name="Grey 2" xfId="9" xr:uid="{00000000-0005-0000-0000-000008000000}"/>
    <cellStyle name="Grey 3" xfId="10" xr:uid="{00000000-0005-0000-0000-000009000000}"/>
    <cellStyle name="Header" xfId="11" xr:uid="{00000000-0005-0000-0000-00000A000000}"/>
    <cellStyle name="Hyperlink" xfId="12" builtinId="8"/>
    <cellStyle name="Input [yellow]" xfId="13" xr:uid="{00000000-0005-0000-0000-00000C000000}"/>
    <cellStyle name="Input [yellow] 2" xfId="14" xr:uid="{00000000-0005-0000-0000-00000D000000}"/>
    <cellStyle name="Input [yellow] 3" xfId="15" xr:uid="{00000000-0005-0000-0000-00000E000000}"/>
    <cellStyle name="Normal" xfId="0" builtinId="0"/>
    <cellStyle name="Normal - Style1" xfId="16" xr:uid="{00000000-0005-0000-0000-000010000000}"/>
    <cellStyle name="Normal 2" xfId="17" xr:uid="{00000000-0005-0000-0000-000011000000}"/>
    <cellStyle name="nplosion_borders" xfId="18" xr:uid="{00000000-0005-0000-0000-000012000000}"/>
    <cellStyle name="number" xfId="19" xr:uid="{00000000-0005-0000-0000-000013000000}"/>
    <cellStyle name="number 2" xfId="20" xr:uid="{00000000-0005-0000-0000-000014000000}"/>
    <cellStyle name="number 3" xfId="21" xr:uid="{00000000-0005-0000-0000-000015000000}"/>
    <cellStyle name="Percent" xfId="22" builtinId="5"/>
    <cellStyle name="Percent [2]" xfId="23" xr:uid="{00000000-0005-0000-0000-000017000000}"/>
    <cellStyle name="Percent [2] 2" xfId="24" xr:uid="{00000000-0005-0000-0000-000018000000}"/>
    <cellStyle name="Percent [2] 3" xfId="25" xr:uid="{00000000-0005-0000-0000-000019000000}"/>
    <cellStyle name="PSChar" xfId="26" xr:uid="{00000000-0005-0000-0000-00001A000000}"/>
    <cellStyle name="PSChar 2" xfId="27" xr:uid="{00000000-0005-0000-0000-00001B000000}"/>
    <cellStyle name="PSChar 3" xfId="28" xr:uid="{00000000-0005-0000-0000-00001C000000}"/>
    <cellStyle name="PSDate" xfId="29" xr:uid="{00000000-0005-0000-0000-00001D000000}"/>
    <cellStyle name="PSDate 2" xfId="30" xr:uid="{00000000-0005-0000-0000-00001E000000}"/>
    <cellStyle name="PSDate 3" xfId="31" xr:uid="{00000000-0005-0000-0000-00001F000000}"/>
    <cellStyle name="PSDec" xfId="32" xr:uid="{00000000-0005-0000-0000-000020000000}"/>
    <cellStyle name="PSDec 2" xfId="33" xr:uid="{00000000-0005-0000-0000-000021000000}"/>
    <cellStyle name="PSDec 3" xfId="34" xr:uid="{00000000-0005-0000-0000-000022000000}"/>
    <cellStyle name="PSHeading" xfId="35" xr:uid="{00000000-0005-0000-0000-000023000000}"/>
    <cellStyle name="PSHeading 2" xfId="36" xr:uid="{00000000-0005-0000-0000-000024000000}"/>
    <cellStyle name="PSHeading 3" xfId="37" xr:uid="{00000000-0005-0000-0000-000025000000}"/>
    <cellStyle name="PSInt" xfId="38" xr:uid="{00000000-0005-0000-0000-000026000000}"/>
    <cellStyle name="PSInt 2" xfId="39" xr:uid="{00000000-0005-0000-0000-000027000000}"/>
    <cellStyle name="PSInt 3" xfId="40" xr:uid="{00000000-0005-0000-0000-000028000000}"/>
    <cellStyle name="PSSpacer" xfId="41" xr:uid="{00000000-0005-0000-0000-000029000000}"/>
    <cellStyle name="PSSpacer 2" xfId="42" xr:uid="{00000000-0005-0000-0000-00002A000000}"/>
    <cellStyle name="PSSpacer 3" xfId="43" xr:uid="{00000000-0005-0000-0000-00002B000000}"/>
    <cellStyle name="s_HeaderLine" xfId="44" xr:uid="{00000000-0005-0000-0000-00002C000000}"/>
    <cellStyle name="s_HeaderLine 2" xfId="45" xr:uid="{00000000-0005-0000-0000-00002D000000}"/>
    <cellStyle name="s_HeaderLine 3" xfId="46" xr:uid="{00000000-0005-0000-0000-00002E000000}"/>
    <cellStyle name="s_PurpleHeader" xfId="47" xr:uid="{00000000-0005-0000-0000-00002F000000}"/>
    <cellStyle name="s_PurpleHeader 2" xfId="48" xr:uid="{00000000-0005-0000-0000-000030000000}"/>
    <cellStyle name="s_PurpleHeader 3" xfId="49" xr:uid="{00000000-0005-0000-0000-000031000000}"/>
    <cellStyle name="s_TotalBackground" xfId="50" xr:uid="{00000000-0005-0000-0000-000032000000}"/>
    <cellStyle name="s_TotalBackground 2" xfId="51" xr:uid="{00000000-0005-0000-0000-000033000000}"/>
    <cellStyle name="s_TotalBackground 3" xfId="52" xr:uid="{00000000-0005-0000-0000-000034000000}"/>
    <cellStyle name="Style 21" xfId="53" xr:uid="{00000000-0005-0000-0000-000035000000}"/>
    <cellStyle name="Style 21 2" xfId="54" xr:uid="{00000000-0005-0000-0000-000036000000}"/>
    <cellStyle name="Style 21 3" xfId="55" xr:uid="{00000000-0005-0000-0000-000037000000}"/>
    <cellStyle name="Style 22" xfId="56" xr:uid="{00000000-0005-0000-0000-000038000000}"/>
    <cellStyle name="Style 22 2" xfId="57" xr:uid="{00000000-0005-0000-0000-000039000000}"/>
    <cellStyle name="Style 22 3" xfId="58" xr:uid="{00000000-0005-0000-0000-00003A000000}"/>
    <cellStyle name="Style 23" xfId="59" xr:uid="{00000000-0005-0000-0000-00003B000000}"/>
    <cellStyle name="Style 23 2" xfId="60" xr:uid="{00000000-0005-0000-0000-00003C000000}"/>
    <cellStyle name="Style 23 3" xfId="61" xr:uid="{00000000-0005-0000-0000-00003D000000}"/>
    <cellStyle name="Style 24" xfId="62" xr:uid="{00000000-0005-0000-0000-00003E000000}"/>
    <cellStyle name="Style 24 2" xfId="63" xr:uid="{00000000-0005-0000-0000-00003F000000}"/>
    <cellStyle name="Style 24 3" xfId="64" xr:uid="{00000000-0005-0000-0000-000040000000}"/>
    <cellStyle name="Style 25" xfId="65" xr:uid="{00000000-0005-0000-0000-000041000000}"/>
    <cellStyle name="Style 25 2" xfId="66" xr:uid="{00000000-0005-0000-0000-000042000000}"/>
    <cellStyle name="Style 25 3" xfId="67" xr:uid="{00000000-0005-0000-0000-000043000000}"/>
    <cellStyle name="Style 26" xfId="68" xr:uid="{00000000-0005-0000-0000-000044000000}"/>
    <cellStyle name="Style 26 2" xfId="69" xr:uid="{00000000-0005-0000-0000-000045000000}"/>
    <cellStyle name="Style 26 3" xfId="70" xr:uid="{00000000-0005-0000-0000-000046000000}"/>
    <cellStyle name="Text Heading" xfId="71" xr:uid="{00000000-0005-0000-0000-000047000000}"/>
    <cellStyle name="Text Heading 2" xfId="72" xr:uid="{00000000-0005-0000-0000-000048000000}"/>
    <cellStyle name="Text Heading 3" xfId="73" xr:uid="{00000000-0005-0000-0000-000049000000}"/>
    <cellStyle name="title" xfId="74" xr:uid="{00000000-0005-0000-0000-00004A000000}"/>
    <cellStyle name="title 2" xfId="75" xr:uid="{00000000-0005-0000-0000-00004B000000}"/>
    <cellStyle name="title 3" xfId="76" xr:uid="{00000000-0005-0000-0000-00004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17145</xdr:colOff>
      <xdr:row>1</xdr:row>
      <xdr:rowOff>108585</xdr:rowOff>
    </xdr:from>
    <xdr:to>
      <xdr:col>5</xdr:col>
      <xdr:colOff>3634763</xdr:colOff>
      <xdr:row>12</xdr:row>
      <xdr:rowOff>0</xdr:rowOff>
    </xdr:to>
    <xdr:sp macro="" textlink="">
      <xdr:nvSpPr>
        <xdr:cNvPr id="7584" name="TextBox 1">
          <a:extLst>
            <a:ext uri="{FF2B5EF4-FFF2-40B4-BE49-F238E27FC236}">
              <a16:creationId xmlns:a16="http://schemas.microsoft.com/office/drawing/2014/main" id="{00000000-0008-0000-0100-0000A01D0000}"/>
            </a:ext>
          </a:extLst>
        </xdr:cNvPr>
        <xdr:cNvSpPr txBox="1">
          <a:spLocks noChangeArrowheads="1"/>
        </xdr:cNvSpPr>
      </xdr:nvSpPr>
      <xdr:spPr bwMode="auto">
        <a:xfrm>
          <a:off x="253365" y="306705"/>
          <a:ext cx="9568815" cy="173545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lnSpc>
              <a:spcPts val="800"/>
            </a:lnSpc>
            <a:defRPr sz="1000"/>
          </a:pPr>
          <a:r>
            <a:rPr lang="en-NZ" sz="1100" b="1" i="0" strike="noStrike">
              <a:solidFill>
                <a:srgbClr val="000000"/>
              </a:solidFill>
              <a:latin typeface="Arial"/>
              <a:cs typeface="Arial"/>
            </a:rPr>
            <a:t>Spending</a:t>
          </a:r>
        </a:p>
        <a:p>
          <a:pPr algn="l" rtl="0">
            <a:lnSpc>
              <a:spcPts val="800"/>
            </a:lnSpc>
            <a:defRPr sz="1000"/>
          </a:pPr>
          <a:endParaRPr lang="en-NZ" sz="1100" b="1" i="0" strike="noStrike">
            <a:solidFill>
              <a:srgbClr val="000000"/>
            </a:solidFill>
            <a:latin typeface="Arial"/>
            <a:cs typeface="Arial"/>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en-NZ" sz="1100" b="0" i="0" strike="noStrike">
              <a:solidFill>
                <a:srgbClr val="000000"/>
              </a:solidFill>
              <a:latin typeface="Arial"/>
              <a:cs typeface="Arial"/>
            </a:rPr>
            <a:t>Financial net expenditure is included for the years 1972-1993 and equals the sum of cash payments less net lending. </a:t>
          </a:r>
          <a:r>
            <a:rPr kumimoji="0" lang="en-NZ" sz="1100" b="0" i="0" u="none" strike="noStrike" kern="0" cap="none" spc="0" normalizeH="0" baseline="0" noProof="0">
              <a:ln>
                <a:noFill/>
              </a:ln>
              <a:solidFill>
                <a:srgbClr val="000000"/>
              </a:solidFill>
              <a:effectLst/>
              <a:uLnTx/>
              <a:uFillTx/>
              <a:latin typeface="Arial"/>
              <a:ea typeface="+mn-ea"/>
              <a:cs typeface="Arial"/>
            </a:rPr>
            <a:t>Cash payments include current and capital outlays and are net of revenue from sales and user charges. </a:t>
          </a:r>
          <a:r>
            <a:rPr lang="en-NZ" sz="1100" b="0" i="0" strike="noStrike">
              <a:solidFill>
                <a:srgbClr val="000000"/>
              </a:solidFill>
              <a:latin typeface="Arial"/>
              <a:cs typeface="Arial"/>
            </a:rPr>
            <a:t> Net</a:t>
          </a:r>
          <a:r>
            <a:rPr lang="en-NZ" sz="1100" b="0" i="0" strike="noStrike" baseline="0">
              <a:solidFill>
                <a:srgbClr val="000000"/>
              </a:solidFill>
              <a:latin typeface="Arial"/>
              <a:cs typeface="Arial"/>
            </a:rPr>
            <a:t> lending is the </a:t>
          </a:r>
          <a:r>
            <a:rPr lang="en-NZ" sz="1100" b="0" i="0" strike="noStrike">
              <a:solidFill>
                <a:srgbClr val="000000"/>
              </a:solidFill>
              <a:latin typeface="Arial"/>
              <a:cs typeface="Arial"/>
            </a:rPr>
            <a:t>balance of advances, loan repayments and net equity investment.</a:t>
          </a:r>
        </a:p>
        <a:p>
          <a:pPr marL="0" marR="0" indent="0" algn="l" defTabSz="914400" rtl="0" eaLnBrk="1" fontAlgn="auto" latinLnBrk="0" hangingPunct="1">
            <a:lnSpc>
              <a:spcPts val="1100"/>
            </a:lnSpc>
            <a:spcBef>
              <a:spcPts val="0"/>
            </a:spcBef>
            <a:spcAft>
              <a:spcPts val="0"/>
            </a:spcAft>
            <a:buClrTx/>
            <a:buSzTx/>
            <a:buFontTx/>
            <a:buNone/>
            <a:tabLst/>
            <a:defRPr sz="1000"/>
          </a:pPr>
          <a:endParaRPr lang="en-NZ" sz="1100" b="0" i="0" strike="noStrike">
            <a:solidFill>
              <a:srgbClr val="000000"/>
            </a:solidFill>
            <a:latin typeface="Arial"/>
            <a:cs typeface="Arial"/>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en-NZ" sz="1100" b="0" i="0" strike="noStrike">
              <a:solidFill>
                <a:srgbClr val="000000"/>
              </a:solidFill>
              <a:latin typeface="Arial"/>
              <a:cs typeface="Arial"/>
            </a:rPr>
            <a:t>Between 1987 and 1993, expenses are inclusive</a:t>
          </a:r>
          <a:r>
            <a:rPr lang="en-NZ" sz="1100" b="0" i="0" strike="noStrike" baseline="0">
              <a:solidFill>
                <a:srgbClr val="000000"/>
              </a:solidFill>
              <a:latin typeface="Arial"/>
              <a:cs typeface="Arial"/>
            </a:rPr>
            <a:t> of GST (introduced in 1986).</a:t>
          </a:r>
          <a:endParaRPr lang="en-NZ" sz="1100" b="0" i="0" strike="noStrike">
            <a:solidFill>
              <a:srgbClr val="000000"/>
            </a:solidFill>
            <a:latin typeface="Arial"/>
            <a:cs typeface="Arial"/>
          </a:endParaRPr>
        </a:p>
        <a:p>
          <a:pPr algn="l" rtl="0">
            <a:lnSpc>
              <a:spcPts val="1000"/>
            </a:lnSpc>
            <a:defRPr sz="1000"/>
          </a:pPr>
          <a:r>
            <a:rPr lang="en-NZ" sz="1100" b="0" i="0" strike="noStrike">
              <a:solidFill>
                <a:srgbClr val="000000"/>
              </a:solidFill>
              <a:latin typeface="Arial"/>
              <a:cs typeface="Arial"/>
            </a:rPr>
            <a:t> </a:t>
          </a:r>
        </a:p>
        <a:p>
          <a:pPr algn="l" rtl="0">
            <a:lnSpc>
              <a:spcPts val="1100"/>
            </a:lnSpc>
            <a:defRPr sz="1000"/>
          </a:pPr>
          <a:r>
            <a:rPr lang="en-NZ" sz="1100" b="0" i="0" strike="noStrike">
              <a:solidFill>
                <a:srgbClr val="000000"/>
              </a:solidFill>
              <a:latin typeface="Arial"/>
              <a:cs typeface="Arial"/>
            </a:rPr>
            <a:t>From 1994 onwards, expenses are recorded for the core Crown and total Crown on an accrual basis. Expenses include items such as depreciation on physical assets, but does not include capital spending.</a:t>
          </a:r>
        </a:p>
        <a:p>
          <a:pPr algn="l" rtl="0">
            <a:lnSpc>
              <a:spcPts val="1000"/>
            </a:lnSpc>
            <a:defRPr sz="1000"/>
          </a:pPr>
          <a:endParaRPr lang="en-NZ" sz="1100" b="0" i="0" strike="noStrike">
            <a:solidFill>
              <a:srgbClr val="000000"/>
            </a:solidFill>
            <a:latin typeface="Arial"/>
            <a:cs typeface="Arial"/>
          </a:endParaRPr>
        </a:p>
        <a:p>
          <a:pPr algn="l" rtl="0">
            <a:lnSpc>
              <a:spcPts val="1000"/>
            </a:lnSpc>
            <a:defRPr sz="1000"/>
          </a:pPr>
          <a:endParaRPr lang="en-NZ" sz="1100" b="0" i="0" strike="noStrike">
            <a:solidFill>
              <a:srgbClr val="000000"/>
            </a:solidFill>
            <a:latin typeface="Arial"/>
            <a:cs typeface="Arial"/>
          </a:endParaRPr>
        </a:p>
        <a:p>
          <a:pPr algn="l" rtl="0">
            <a:lnSpc>
              <a:spcPts val="1100"/>
            </a:lnSpc>
            <a:defRPr sz="1000"/>
          </a:pPr>
          <a:r>
            <a:rPr lang="en-NZ" sz="1100" b="0" i="0" strike="noStrike">
              <a:solidFill>
                <a:srgbClr val="000000"/>
              </a:solidFill>
              <a:latin typeface="Calibri"/>
            </a:rPr>
            <a:t> </a:t>
          </a:r>
        </a:p>
        <a:p>
          <a:pPr algn="l" rtl="0">
            <a:lnSpc>
              <a:spcPts val="1100"/>
            </a:lnSpc>
            <a:defRPr sz="1000"/>
          </a:pPr>
          <a:endParaRPr lang="en-NZ" sz="1100" b="0" i="0" strike="noStrike">
            <a:solidFill>
              <a:srgbClr val="000000"/>
            </a:solidFill>
            <a:latin typeface="Calibri"/>
          </a:endParaRPr>
        </a:p>
      </xdr:txBody>
    </xdr:sp>
    <xdr:clientData/>
  </xdr:twoCellAnchor>
  <xdr:twoCellAnchor>
    <xdr:from>
      <xdr:col>1</xdr:col>
      <xdr:colOff>36195</xdr:colOff>
      <xdr:row>14</xdr:row>
      <xdr:rowOff>57151</xdr:rowOff>
    </xdr:from>
    <xdr:to>
      <xdr:col>5</xdr:col>
      <xdr:colOff>3560445</xdr:colOff>
      <xdr:row>48</xdr:row>
      <xdr:rowOff>47624</xdr:rowOff>
    </xdr:to>
    <xdr:sp macro="" textlink="">
      <xdr:nvSpPr>
        <xdr:cNvPr id="7585" name="TextBox 2">
          <a:extLst>
            <a:ext uri="{FF2B5EF4-FFF2-40B4-BE49-F238E27FC236}">
              <a16:creationId xmlns:a16="http://schemas.microsoft.com/office/drawing/2014/main" id="{00000000-0008-0000-0100-0000A11D0000}"/>
            </a:ext>
          </a:extLst>
        </xdr:cNvPr>
        <xdr:cNvSpPr txBox="1">
          <a:spLocks noChangeArrowheads="1"/>
        </xdr:cNvSpPr>
      </xdr:nvSpPr>
      <xdr:spPr bwMode="auto">
        <a:xfrm>
          <a:off x="274320" y="2362201"/>
          <a:ext cx="9458325" cy="5495923"/>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NZ" sz="1100" b="1" i="0" strike="noStrike">
              <a:solidFill>
                <a:srgbClr val="000000"/>
              </a:solidFill>
              <a:latin typeface="Arial"/>
              <a:cs typeface="Arial"/>
            </a:rPr>
            <a:t>Core Crown Expenses by Functional Classification </a:t>
          </a:r>
        </a:p>
        <a:p>
          <a:pPr algn="l" rtl="0">
            <a:defRPr sz="1000"/>
          </a:pPr>
          <a:endParaRPr lang="en-NZ" sz="1100" b="1" i="0" strike="noStrike">
            <a:solidFill>
              <a:srgbClr val="000000"/>
            </a:solidFill>
            <a:latin typeface="Arial"/>
            <a:cs typeface="Arial"/>
          </a:endParaRPr>
        </a:p>
        <a:p>
          <a:pPr algn="l" rtl="0">
            <a:defRPr sz="1000"/>
          </a:pPr>
          <a:r>
            <a:rPr lang="en-NZ" sz="1100" b="0" i="0" strike="noStrike">
              <a:solidFill>
                <a:srgbClr val="000000"/>
              </a:solidFill>
              <a:latin typeface="Arial"/>
              <a:cs typeface="Arial"/>
            </a:rPr>
            <a:t>Core Crown expenses are recorded by functional classification based on the United Nations “Classification of the Functions of Government” (COFOG) standard. Some series are  further aggregated, specifically: </a:t>
          </a:r>
        </a:p>
        <a:p>
          <a:pPr algn="l" rtl="0">
            <a:defRPr sz="1000"/>
          </a:pPr>
          <a:r>
            <a:rPr lang="en-NZ" sz="1100" b="0" i="0" strike="noStrike">
              <a:solidFill>
                <a:srgbClr val="000000"/>
              </a:solidFill>
              <a:latin typeface="Arial"/>
              <a:cs typeface="Arial"/>
            </a:rPr>
            <a:t>  • “Social Security and Welfare”, and Government Superannuation Fund”;</a:t>
          </a:r>
        </a:p>
        <a:p>
          <a:pPr algn="l" rtl="0">
            <a:defRPr sz="1000"/>
          </a:pPr>
          <a:r>
            <a:rPr lang="en-NZ" sz="1100" b="0" i="0" strike="noStrike">
              <a:solidFill>
                <a:srgbClr val="000000"/>
              </a:solidFill>
              <a:latin typeface="Arial"/>
              <a:cs typeface="Arial"/>
            </a:rPr>
            <a:t>  </a:t>
          </a:r>
          <a:r>
            <a:rPr lang="en-NZ" sz="1000" b="0" i="0">
              <a:latin typeface="+mn-lt"/>
              <a:ea typeface="+mn-ea"/>
              <a:cs typeface="+mn-cs"/>
            </a:rPr>
            <a:t>•</a:t>
          </a:r>
          <a:r>
            <a:rPr lang="en-NZ" sz="1100" b="0" i="0" strike="noStrike">
              <a:solidFill>
                <a:srgbClr val="000000"/>
              </a:solidFill>
              <a:latin typeface="Arial"/>
              <a:cs typeface="Arial"/>
            </a:rPr>
            <a:t> “Heritage, culture and recreation”, “Primary services”, “Housing and community development” and "Other".</a:t>
          </a:r>
        </a:p>
        <a:p>
          <a:pPr algn="l" rtl="0">
            <a:defRPr sz="1000"/>
          </a:pPr>
          <a:r>
            <a:rPr lang="en-NZ" sz="1100" b="0" i="0" strike="noStrike">
              <a:solidFill>
                <a:srgbClr val="000000"/>
              </a:solidFill>
              <a:latin typeface="Arial"/>
              <a:cs typeface="Arial"/>
            </a:rPr>
            <a:t> </a:t>
          </a:r>
          <a:endParaRPr lang="en-NZ" sz="1100" b="0" i="0" strike="noStrike">
            <a:solidFill>
              <a:sysClr val="windowText" lastClr="000000"/>
            </a:solidFill>
            <a:latin typeface="Arial"/>
            <a:cs typeface="Arial"/>
          </a:endParaRPr>
        </a:p>
        <a:p>
          <a:pPr algn="l" rtl="0">
            <a:defRPr sz="1000"/>
          </a:pPr>
          <a:r>
            <a:rPr lang="en-NZ" sz="1100" b="0" i="0" strike="noStrike">
              <a:solidFill>
                <a:sysClr val="windowText" lastClr="000000"/>
              </a:solidFill>
              <a:latin typeface="Arial"/>
              <a:cs typeface="Arial"/>
            </a:rPr>
            <a:t>Pre-1994 cash expenditure series used a different classification system and the aggregates have been reclassified under COFOG headings. However, classifications of the components of these aggregates are not necessarily consistent with the COFOG standard.</a:t>
          </a:r>
        </a:p>
        <a:p>
          <a:pPr algn="l" rtl="0">
            <a:defRPr sz="1000"/>
          </a:pPr>
          <a:endParaRPr lang="en-NZ" sz="1100" b="0" i="0" strike="noStrike">
            <a:solidFill>
              <a:sysClr val="windowText" lastClr="000000"/>
            </a:solidFill>
            <a:latin typeface="Arial"/>
            <a:cs typeface="Arial"/>
          </a:endParaRPr>
        </a:p>
        <a:p>
          <a:pPr algn="l" rtl="0">
            <a:defRPr sz="1000"/>
          </a:pPr>
          <a:r>
            <a:rPr lang="en-NZ" sz="1100" b="0" i="0" strike="noStrike">
              <a:solidFill>
                <a:sysClr val="windowText" lastClr="000000"/>
              </a:solidFill>
              <a:latin typeface="Arial"/>
              <a:cs typeface="Arial"/>
            </a:rPr>
            <a:t>Note that prior to 1994, the sum of expenses across functional classifications does not equal financial net expenditure because financial net expenditure adjusts for net lending transactions which cannot easily be allocated across functional areas of spending.</a:t>
          </a:r>
          <a:r>
            <a:rPr lang="en-NZ" sz="1200" b="0" i="0" strike="noStrike">
              <a:solidFill>
                <a:sysClr val="windowText" lastClr="000000"/>
              </a:solidFill>
              <a:latin typeface="Arial"/>
              <a:cs typeface="Arial"/>
            </a:rPr>
            <a:t> </a:t>
          </a:r>
        </a:p>
        <a:p>
          <a:pPr algn="l" rtl="0">
            <a:defRPr sz="1000"/>
          </a:pPr>
          <a:endParaRPr lang="en-NZ" sz="1100" b="0" i="0" strike="noStrike">
            <a:solidFill>
              <a:srgbClr val="000000"/>
            </a:solidFill>
            <a:latin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NZ" sz="1100" b="0" i="0" strike="noStrike">
              <a:solidFill>
                <a:srgbClr val="000000"/>
              </a:solidFill>
              <a:latin typeface="Arial"/>
              <a:cs typeface="Arial"/>
            </a:rPr>
            <a:t>For 1994 to</a:t>
          </a:r>
          <a:r>
            <a:rPr lang="en-NZ" sz="1100" b="0" i="0" strike="noStrike" baseline="0">
              <a:solidFill>
                <a:srgbClr val="000000"/>
              </a:solidFill>
              <a:latin typeface="Arial"/>
              <a:cs typeface="Arial"/>
            </a:rPr>
            <a:t> 1996</a:t>
          </a:r>
          <a:r>
            <a:rPr lang="en-NZ" sz="1100" b="0" i="0" strike="noStrike">
              <a:solidFill>
                <a:srgbClr val="000000"/>
              </a:solidFill>
              <a:latin typeface="Arial"/>
              <a:cs typeface="Arial"/>
            </a:rPr>
            <a:t>, expenses are prepared under</a:t>
          </a:r>
          <a:r>
            <a:rPr lang="en-NZ" sz="1100" b="0" i="0" strike="noStrike" baseline="0">
              <a:solidFill>
                <a:srgbClr val="000000"/>
              </a:solidFill>
              <a:latin typeface="Arial"/>
              <a:cs typeface="Arial"/>
            </a:rPr>
            <a:t> the </a:t>
          </a:r>
          <a:r>
            <a:rPr kumimoji="0" lang="en-NZ" sz="1100" b="0" i="0" u="none" strike="noStrike" kern="0" cap="none" spc="0" normalizeH="0" baseline="0" noProof="0">
              <a:ln>
                <a:noFill/>
              </a:ln>
              <a:solidFill>
                <a:srgbClr val="000000"/>
              </a:solidFill>
              <a:effectLst/>
              <a:uLnTx/>
              <a:uFillTx/>
              <a:latin typeface="Arial"/>
              <a:ea typeface="+mn-ea"/>
              <a:cs typeface="Arial"/>
            </a:rPr>
            <a:t>"old-GAAP"</a:t>
          </a:r>
          <a:r>
            <a:rPr lang="en-NZ" sz="1000" b="0" i="0" baseline="30000">
              <a:latin typeface="+mn-lt"/>
              <a:ea typeface="+mn-ea"/>
              <a:cs typeface="+mn-cs"/>
            </a:rPr>
            <a:t>1</a:t>
          </a:r>
          <a:r>
            <a:rPr lang="en-NZ" sz="1100" b="0" i="0" strike="noStrike">
              <a:solidFill>
                <a:srgbClr val="000000"/>
              </a:solidFill>
              <a:latin typeface="Arial"/>
              <a:cs typeface="Arial"/>
            </a:rPr>
            <a:t>  framework. From 1997 to 2004, they are prepared based</a:t>
          </a:r>
          <a:r>
            <a:rPr lang="en-NZ" sz="1100" b="0" i="0" strike="noStrike" baseline="0">
              <a:solidFill>
                <a:srgbClr val="000000"/>
              </a:solidFill>
              <a:latin typeface="Arial"/>
              <a:cs typeface="Arial"/>
            </a:rPr>
            <a:t> on</a:t>
          </a:r>
          <a:r>
            <a:rPr lang="en-NZ" sz="1100" b="0" i="0" strike="noStrike">
              <a:solidFill>
                <a:srgbClr val="000000"/>
              </a:solidFill>
              <a:latin typeface="Arial"/>
              <a:cs typeface="Arial"/>
            </a:rPr>
            <a:t> IFRS</a:t>
          </a:r>
          <a:r>
            <a:rPr lang="en-NZ" sz="1000" b="0" i="0" baseline="30000">
              <a:latin typeface="+mn-lt"/>
              <a:ea typeface="+mn-ea"/>
              <a:cs typeface="+mn-cs"/>
            </a:rPr>
            <a:t>2</a:t>
          </a:r>
          <a:r>
            <a:rPr lang="en-NZ" sz="1100" b="0" i="0" strike="noStrike" baseline="0">
              <a:solidFill>
                <a:srgbClr val="000000"/>
              </a:solidFill>
              <a:latin typeface="Arial"/>
              <a:ea typeface="+mn-ea"/>
              <a:cs typeface="Arial"/>
            </a:rPr>
            <a:t>. </a:t>
          </a:r>
          <a:r>
            <a:rPr lang="en-NZ" sz="1100" b="0" i="0" strike="noStrike">
              <a:solidFill>
                <a:srgbClr val="000000"/>
              </a:solidFill>
              <a:latin typeface="Arial"/>
              <a:cs typeface="Arial"/>
            </a:rPr>
            <a:t>The difference between old GAAP and IFRS is largely due to foreign exchange gains and losses included in old-GAAP numbers, and foreign</a:t>
          </a:r>
          <a:r>
            <a:rPr lang="en-NZ" sz="1100" b="0" i="0" strike="noStrike" baseline="0">
              <a:solidFill>
                <a:srgbClr val="000000"/>
              </a:solidFill>
              <a:latin typeface="Arial"/>
              <a:cs typeface="Arial"/>
            </a:rPr>
            <a:t> exchange net gains are included for 1994 to 1996 to reconcile the functional series to total core Crown expenses for these years</a:t>
          </a:r>
          <a:r>
            <a:rPr lang="en-NZ" sz="1100" b="0" i="0" strike="noStrike">
              <a:solidFill>
                <a:srgbClr val="000000"/>
              </a:solidFill>
              <a:latin typeface="Arial"/>
              <a:cs typeface="Arial"/>
            </a:rPr>
            <a:t>.</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NZ" sz="1100" b="0" i="0" strike="noStrike">
            <a:solidFill>
              <a:srgbClr val="000000"/>
            </a:solidFill>
            <a:latin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NZ" sz="1100" b="0" i="0" strike="noStrike">
              <a:solidFill>
                <a:srgbClr val="000000"/>
              </a:solidFill>
              <a:latin typeface="Arial"/>
              <a:cs typeface="Arial"/>
            </a:rPr>
            <a:t>From</a:t>
          </a:r>
          <a:r>
            <a:rPr lang="en-NZ" sz="1100" b="0" i="0" strike="noStrike" baseline="0">
              <a:solidFill>
                <a:srgbClr val="000000"/>
              </a:solidFill>
              <a:latin typeface="Arial"/>
              <a:cs typeface="Arial"/>
            </a:rPr>
            <a:t> 2005 onwards, expenses are prepared based on PBE Standards</a:t>
          </a:r>
          <a:r>
            <a:rPr lang="en-NZ" sz="1100" b="0" i="0" strike="noStrike" baseline="30000">
              <a:solidFill>
                <a:srgbClr val="000000"/>
              </a:solidFill>
              <a:latin typeface="Arial"/>
              <a:cs typeface="Arial"/>
            </a:rPr>
            <a:t>3</a:t>
          </a:r>
          <a:r>
            <a:rPr lang="en-NZ" sz="1100" b="0" i="0" strike="noStrike" baseline="0">
              <a:solidFill>
                <a:srgbClr val="000000"/>
              </a:solidFill>
              <a:latin typeface="Arial"/>
              <a:cs typeface="Arial"/>
            </a:rPr>
            <a:t>.  The difference between IFRS and PBE Standards is a largely offsetting reduction in both core Crown expenses and core Crown revenue.  Note 33 in the 30 June 2015 financial statements of Government outlines the impact of the adoption of PBE Standards.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NZ" sz="1100" b="0" i="0" strike="noStrike" baseline="0">
            <a:solidFill>
              <a:srgbClr val="000000"/>
            </a:solidFill>
            <a:latin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NZ" sz="1100" b="0" i="0" strike="noStrike" baseline="0">
              <a:solidFill>
                <a:srgbClr val="000000"/>
              </a:solidFill>
              <a:latin typeface="Arial"/>
              <a:cs typeface="Arial"/>
            </a:rPr>
            <a:t>For the year ended 30 June 2020 the financial statements adopted a number of new PBE standards</a:t>
          </a:r>
          <a:r>
            <a:rPr lang="en-NZ" sz="1100" b="0" i="0" strike="noStrike" baseline="30000">
              <a:solidFill>
                <a:srgbClr val="000000"/>
              </a:solidFill>
              <a:latin typeface="Arial"/>
              <a:cs typeface="Arial"/>
            </a:rPr>
            <a:t>3</a:t>
          </a:r>
          <a:r>
            <a:rPr lang="en-NZ" sz="1100" b="0" i="0" strike="noStrike" baseline="0">
              <a:solidFill>
                <a:srgbClr val="000000"/>
              </a:solidFill>
              <a:latin typeface="Arial"/>
              <a:cs typeface="Arial"/>
            </a:rPr>
            <a:t>.  The impact of these changes is reflected the 2019 and 2020 amounts included in this publication.  Note 28 in the 30 June 2020 financial statements of Government outlines the impact of these new standards.</a:t>
          </a:r>
          <a:endParaRPr lang="en-NZ" sz="1100" b="0" i="0" strike="noStrike">
            <a:solidFill>
              <a:srgbClr val="000000"/>
            </a:solidFill>
            <a:latin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NZ" sz="1000" b="0" i="0">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NZ" sz="1000" b="0" i="0">
              <a:latin typeface="+mn-lt"/>
              <a:ea typeface="+mn-ea"/>
              <a:cs typeface="+mn-cs"/>
            </a:rPr>
            <a:t>1. </a:t>
          </a:r>
          <a:r>
            <a:rPr lang="en-NZ" sz="900" b="0" i="0" strike="noStrike">
              <a:solidFill>
                <a:srgbClr val="000000"/>
              </a:solidFill>
              <a:latin typeface="Arial"/>
              <a:ea typeface="+mn-ea"/>
              <a:cs typeface="Arial"/>
            </a:rPr>
            <a:t>"old-GAAP"=Prior to July 2007, accrual financial data were prepared under the previous generally acceptable accounting practice ("old-GAAP") standards.</a:t>
          </a:r>
        </a:p>
        <a:p>
          <a:pPr algn="l" rtl="0">
            <a:defRPr sz="1000"/>
          </a:pPr>
          <a:endParaRPr lang="en-NZ" sz="1100" b="0" i="0" strike="noStrike">
            <a:solidFill>
              <a:srgbClr val="000000"/>
            </a:solidFill>
            <a:latin typeface="Arial"/>
            <a:cs typeface="Arial"/>
          </a:endParaRPr>
        </a:p>
        <a:p>
          <a:pPr algn="l" rtl="0">
            <a:defRPr sz="1000"/>
          </a:pPr>
          <a:r>
            <a:rPr lang="en-NZ" sz="900" b="0" i="0" strike="noStrike">
              <a:solidFill>
                <a:srgbClr val="000000"/>
              </a:solidFill>
              <a:latin typeface="Arial"/>
              <a:cs typeface="Arial"/>
            </a:rPr>
            <a:t>2. IFRS=International Financial Reporting Standards. From 1 July 2007 until 30 June 2014, the financial statements of Government have been prepared under the NZ equivalent to IFRS (NZ IFRS). Headline financial data prepared under the previous standard has been restated to be consistent with IFRS back to 1994.</a:t>
          </a:r>
        </a:p>
        <a:p>
          <a:pPr algn="l" rtl="0">
            <a:defRPr sz="1000"/>
          </a:pPr>
          <a:endParaRPr lang="en-NZ" sz="900" b="0" i="0" strike="noStrike">
            <a:solidFill>
              <a:srgbClr val="000000"/>
            </a:solidFill>
            <a:latin typeface="Arial"/>
            <a:cs typeface="Arial"/>
          </a:endParaRPr>
        </a:p>
        <a:p>
          <a:pPr algn="l" rtl="0">
            <a:defRPr sz="1000"/>
          </a:pPr>
          <a:r>
            <a:rPr lang="en-NZ" sz="900" b="0" i="0" strike="noStrike">
              <a:solidFill>
                <a:srgbClr val="000000"/>
              </a:solidFill>
              <a:latin typeface="Arial"/>
              <a:ea typeface="+mn-ea"/>
              <a:cs typeface="Arial"/>
            </a:rPr>
            <a:t>3.  PBE=Public Benefit Entity Standards.  From 1 July 2014 onwards, the financial statements of Government have been prepared under a PBE accounting standards basis.  Headline financial data prepared under the previous standards have been restated to be consistent with PBE Standards back to 2005</a:t>
          </a:r>
          <a:r>
            <a:rPr lang="en-NZ" sz="1100" b="0" i="0" strike="noStrike" baseline="0">
              <a:solidFill>
                <a:srgbClr val="000000"/>
              </a:solidFill>
              <a:latin typeface="Calibri"/>
            </a:rPr>
            <a:t>.</a:t>
          </a:r>
          <a:endParaRPr lang="en-NZ" sz="1100" b="0" i="0" strike="noStrike">
            <a:solidFill>
              <a:srgbClr val="000000"/>
            </a:solidFill>
            <a:latin typeface="Calibri"/>
          </a:endParaRPr>
        </a:p>
        <a:p>
          <a:pPr algn="l" rtl="0">
            <a:defRPr sz="1000"/>
          </a:pPr>
          <a:endParaRPr lang="en-NZ" sz="1100" b="0" i="0" strike="noStrike">
            <a:solidFill>
              <a:srgbClr val="000000"/>
            </a:solidFill>
            <a:latin typeface="Calibri"/>
          </a:endParaRPr>
        </a:p>
      </xdr:txBody>
    </xdr:sp>
    <xdr:clientData/>
  </xdr:twoCellAnchor>
  <xdr:twoCellAnchor>
    <xdr:from>
      <xdr:col>1</xdr:col>
      <xdr:colOff>0</xdr:colOff>
      <xdr:row>48</xdr:row>
      <xdr:rowOff>6350</xdr:rowOff>
    </xdr:from>
    <xdr:to>
      <xdr:col>5</xdr:col>
      <xdr:colOff>3511550</xdr:colOff>
      <xdr:row>79</xdr:row>
      <xdr:rowOff>77466</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238125" y="7816850"/>
          <a:ext cx="9445625" cy="50907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1100"/>
            </a:lnSpc>
          </a:pPr>
          <a:r>
            <a:rPr lang="en-NZ" sz="1100" b="1">
              <a:solidFill>
                <a:schemeClr val="dk1"/>
              </a:solidFill>
              <a:latin typeface="Arial" pitchFamily="34" charset="0"/>
              <a:ea typeface="+mn-ea"/>
              <a:cs typeface="Arial" pitchFamily="34" charset="0"/>
            </a:rPr>
            <a:t>Surplus/Deficit measures</a:t>
          </a:r>
        </a:p>
        <a:p>
          <a:pPr>
            <a:lnSpc>
              <a:spcPts val="1100"/>
            </a:lnSpc>
          </a:pPr>
          <a:endParaRPr lang="en-NZ" sz="1100" b="1">
            <a:solidFill>
              <a:schemeClr val="dk1"/>
            </a:solidFill>
            <a:latin typeface="Arial" pitchFamily="34" charset="0"/>
            <a:ea typeface="+mn-ea"/>
            <a:cs typeface="Arial" pitchFamily="34" charset="0"/>
          </a:endParaRPr>
        </a:p>
        <a:p>
          <a:pPr>
            <a:lnSpc>
              <a:spcPts val="1100"/>
            </a:lnSpc>
          </a:pPr>
          <a:r>
            <a:rPr lang="en-NZ" sz="1100" b="0" i="1">
              <a:solidFill>
                <a:sysClr val="windowText" lastClr="000000"/>
              </a:solidFill>
              <a:latin typeface="Arial" pitchFamily="34" charset="0"/>
              <a:ea typeface="+mn-ea"/>
              <a:cs typeface="Arial" pitchFamily="34" charset="0"/>
            </a:rPr>
            <a:t>Financial</a:t>
          </a:r>
          <a:r>
            <a:rPr lang="en-NZ" sz="1100" b="0" i="1" baseline="0">
              <a:solidFill>
                <a:sysClr val="windowText" lastClr="000000"/>
              </a:solidFill>
              <a:latin typeface="Arial" pitchFamily="34" charset="0"/>
              <a:ea typeface="+mn-ea"/>
              <a:cs typeface="Arial" pitchFamily="34" charset="0"/>
            </a:rPr>
            <a:t> Balance and </a:t>
          </a:r>
          <a:r>
            <a:rPr lang="en-NZ" sz="1100" b="0" i="1">
              <a:solidFill>
                <a:sysClr val="windowText" lastClr="000000"/>
              </a:solidFill>
              <a:latin typeface="Arial" pitchFamily="34" charset="0"/>
              <a:ea typeface="+mn-ea"/>
              <a:cs typeface="Arial" pitchFamily="34" charset="0"/>
            </a:rPr>
            <a:t>Adjusted Financial Balance</a:t>
          </a:r>
        </a:p>
        <a:p>
          <a:pPr>
            <a:lnSpc>
              <a:spcPts val="1100"/>
            </a:lnSpc>
          </a:pPr>
          <a:r>
            <a:rPr lang="en-NZ" sz="1100">
              <a:solidFill>
                <a:sysClr val="windowText" lastClr="000000"/>
              </a:solidFill>
              <a:latin typeface="Arial" pitchFamily="34" charset="0"/>
              <a:ea typeface="+mn-ea"/>
              <a:cs typeface="Arial" pitchFamily="34" charset="0"/>
            </a:rPr>
            <a:t>The Financial Balance is the difference between receipts and expenditure (current plus capital expenditure), excluding net lending transactions.  It measured the extent to which current plus recurring capital expenditure exceeded current revenue and thus measured the need to raise finance by raising net liabilities and/or selling assets.  </a:t>
          </a:r>
        </a:p>
        <a:p>
          <a:pPr>
            <a:lnSpc>
              <a:spcPts val="1100"/>
            </a:lnSpc>
          </a:pPr>
          <a:r>
            <a:rPr lang="en-NZ" sz="1100">
              <a:solidFill>
                <a:schemeClr val="dk1"/>
              </a:solidFill>
              <a:latin typeface="Arial" pitchFamily="34" charset="0"/>
              <a:ea typeface="+mn-ea"/>
              <a:cs typeface="Arial" pitchFamily="34" charset="0"/>
            </a:rPr>
            <a:t> </a:t>
          </a:r>
        </a:p>
        <a:p>
          <a:pPr>
            <a:lnSpc>
              <a:spcPts val="1100"/>
            </a:lnSpc>
          </a:pPr>
          <a:r>
            <a:rPr lang="en-NZ" sz="1100">
              <a:solidFill>
                <a:schemeClr val="dk1"/>
              </a:solidFill>
              <a:latin typeface="Arial" pitchFamily="34" charset="0"/>
              <a:ea typeface="+mn-ea"/>
              <a:cs typeface="Arial" pitchFamily="34" charset="0"/>
            </a:rPr>
            <a:t>The</a:t>
          </a:r>
          <a:r>
            <a:rPr lang="en-NZ" sz="1100" baseline="0">
              <a:solidFill>
                <a:schemeClr val="dk1"/>
              </a:solidFill>
              <a:latin typeface="Arial" pitchFamily="34" charset="0"/>
              <a:ea typeface="+mn-ea"/>
              <a:cs typeface="Arial" pitchFamily="34" charset="0"/>
            </a:rPr>
            <a:t> measure was stated as the Financial Balance until r</a:t>
          </a:r>
          <a:r>
            <a:rPr lang="en-NZ" sz="1100">
              <a:solidFill>
                <a:schemeClr val="dk1"/>
              </a:solidFill>
              <a:latin typeface="Arial" pitchFamily="34" charset="0"/>
              <a:ea typeface="+mn-ea"/>
              <a:cs typeface="Arial" pitchFamily="34" charset="0"/>
            </a:rPr>
            <a:t>efinements from 1991 onwards saw the adoption of the Adjusted Financial Balance. This removed non-forecast items and extraordinary receipts such as proceeds from forestry sales and currency realignments.</a:t>
          </a:r>
        </a:p>
        <a:p>
          <a:pPr>
            <a:lnSpc>
              <a:spcPts val="1100"/>
            </a:lnSpc>
          </a:pPr>
          <a:r>
            <a:rPr lang="en-AU" sz="1100">
              <a:solidFill>
                <a:schemeClr val="dk1"/>
              </a:solidFill>
              <a:latin typeface="Arial" pitchFamily="34" charset="0"/>
              <a:ea typeface="+mn-ea"/>
              <a:cs typeface="Arial" pitchFamily="34" charset="0"/>
            </a:rPr>
            <a:t> </a:t>
          </a:r>
          <a:endParaRPr lang="en-NZ" sz="1100">
            <a:solidFill>
              <a:schemeClr val="dk1"/>
            </a:solidFill>
            <a:latin typeface="Arial" pitchFamily="34" charset="0"/>
            <a:ea typeface="+mn-ea"/>
            <a:cs typeface="Arial" pitchFamily="34" charset="0"/>
          </a:endParaRPr>
        </a:p>
        <a:p>
          <a:pPr marL="0" indent="0">
            <a:lnSpc>
              <a:spcPts val="1100"/>
            </a:lnSpc>
          </a:pPr>
          <a:r>
            <a:rPr lang="en-NZ" sz="1100" b="0" i="1">
              <a:solidFill>
                <a:schemeClr val="dk1"/>
              </a:solidFill>
              <a:latin typeface="Arial" pitchFamily="34" charset="0"/>
              <a:ea typeface="+mn-ea"/>
              <a:cs typeface="Arial" pitchFamily="34" charset="0"/>
            </a:rPr>
            <a:t>Operating Balance</a:t>
          </a:r>
        </a:p>
        <a:p>
          <a:pPr>
            <a:lnSpc>
              <a:spcPts val="1100"/>
            </a:lnSpc>
          </a:pPr>
          <a:r>
            <a:rPr lang="en-AU" sz="1100">
              <a:solidFill>
                <a:schemeClr val="dk1"/>
              </a:solidFill>
              <a:latin typeface="Arial" pitchFamily="34" charset="0"/>
              <a:ea typeface="+mn-ea"/>
              <a:cs typeface="Arial" pitchFamily="34" charset="0"/>
            </a:rPr>
            <a:t>The operating balance (excluding minority</a:t>
          </a:r>
          <a:r>
            <a:rPr lang="en-AU" sz="1100" baseline="0">
              <a:solidFill>
                <a:schemeClr val="dk1"/>
              </a:solidFill>
              <a:latin typeface="Arial" pitchFamily="34" charset="0"/>
              <a:ea typeface="+mn-ea"/>
              <a:cs typeface="Arial" pitchFamily="34" charset="0"/>
            </a:rPr>
            <a:t> interests) </a:t>
          </a:r>
          <a:r>
            <a:rPr lang="en-AU" sz="1100">
              <a:solidFill>
                <a:schemeClr val="dk1"/>
              </a:solidFill>
              <a:latin typeface="Arial" pitchFamily="34" charset="0"/>
              <a:ea typeface="+mn-ea"/>
              <a:cs typeface="Arial" pitchFamily="34" charset="0"/>
            </a:rPr>
            <a:t>equals revenues less expenses, plus net gains and losses.  </a:t>
          </a:r>
          <a:endParaRPr lang="en-NZ" sz="1100">
            <a:solidFill>
              <a:schemeClr val="dk1"/>
            </a:solidFill>
            <a:latin typeface="Arial" pitchFamily="34" charset="0"/>
            <a:ea typeface="+mn-ea"/>
            <a:cs typeface="Arial" pitchFamily="34" charset="0"/>
          </a:endParaRPr>
        </a:p>
        <a:p>
          <a:pPr>
            <a:lnSpc>
              <a:spcPts val="1100"/>
            </a:lnSpc>
          </a:pPr>
          <a:r>
            <a:rPr lang="en-AU" sz="1100">
              <a:solidFill>
                <a:schemeClr val="dk1"/>
              </a:solidFill>
              <a:latin typeface="Arial" pitchFamily="34" charset="0"/>
              <a:ea typeface="+mn-ea"/>
              <a:cs typeface="Arial" pitchFamily="34" charset="0"/>
            </a:rPr>
            <a:t>The operating balance shows whether the government sector has generated enough revenues to cover its expenses in any given year.</a:t>
          </a:r>
          <a:endParaRPr lang="en-NZ" sz="1100">
            <a:solidFill>
              <a:schemeClr val="dk1"/>
            </a:solidFill>
            <a:latin typeface="Arial" pitchFamily="34" charset="0"/>
            <a:ea typeface="+mn-ea"/>
            <a:cs typeface="Arial" pitchFamily="34" charset="0"/>
          </a:endParaRPr>
        </a:p>
        <a:p>
          <a:pPr>
            <a:lnSpc>
              <a:spcPts val="1100"/>
            </a:lnSpc>
          </a:pPr>
          <a:r>
            <a:rPr lang="en-AU" sz="1100">
              <a:solidFill>
                <a:schemeClr val="dk1"/>
              </a:solidFill>
              <a:latin typeface="Arial" pitchFamily="34" charset="0"/>
              <a:ea typeface="+mn-ea"/>
              <a:cs typeface="Arial" pitchFamily="34" charset="0"/>
            </a:rPr>
            <a:t> </a:t>
          </a:r>
          <a:endParaRPr lang="en-NZ" sz="1100">
            <a:solidFill>
              <a:schemeClr val="dk1"/>
            </a:solidFill>
            <a:latin typeface="Arial" pitchFamily="34" charset="0"/>
            <a:ea typeface="+mn-ea"/>
            <a:cs typeface="Arial" pitchFamily="34" charset="0"/>
          </a:endParaRPr>
        </a:p>
        <a:p>
          <a:pPr>
            <a:lnSpc>
              <a:spcPts val="1100"/>
            </a:lnSpc>
          </a:pPr>
          <a:r>
            <a:rPr lang="en-AU" sz="1100">
              <a:solidFill>
                <a:schemeClr val="dk1"/>
              </a:solidFill>
              <a:latin typeface="Arial" pitchFamily="34" charset="0"/>
              <a:ea typeface="+mn-ea"/>
              <a:cs typeface="Arial" pitchFamily="34" charset="0"/>
            </a:rPr>
            <a:t>Not all of the operating balance is available to be drawn upon to fund core Crown operations, as current policy is for the NZS Fund, SOEs and CEs to retain a portion of their surpluses for the purposes of achieving their long-term objectives.</a:t>
          </a:r>
          <a:endParaRPr lang="en-NZ" sz="1100">
            <a:solidFill>
              <a:schemeClr val="dk1"/>
            </a:solidFill>
            <a:latin typeface="Arial" pitchFamily="34" charset="0"/>
            <a:ea typeface="+mn-ea"/>
            <a:cs typeface="Arial" pitchFamily="34" charset="0"/>
          </a:endParaRPr>
        </a:p>
        <a:p>
          <a:pPr>
            <a:lnSpc>
              <a:spcPts val="1100"/>
            </a:lnSpc>
          </a:pPr>
          <a:r>
            <a:rPr lang="en-AU" sz="1100">
              <a:solidFill>
                <a:schemeClr val="dk1"/>
              </a:solidFill>
              <a:latin typeface="Arial" pitchFamily="34" charset="0"/>
              <a:ea typeface="+mn-ea"/>
              <a:cs typeface="Arial" pitchFamily="34" charset="0"/>
            </a:rPr>
            <a:t> </a:t>
          </a:r>
          <a:endParaRPr lang="en-NZ" sz="1100">
            <a:solidFill>
              <a:schemeClr val="dk1"/>
            </a:solidFill>
            <a:latin typeface="Arial" pitchFamily="34" charset="0"/>
            <a:ea typeface="+mn-ea"/>
            <a:cs typeface="Arial" pitchFamily="34" charset="0"/>
          </a:endParaRPr>
        </a:p>
        <a:p>
          <a:pPr marL="0" indent="0">
            <a:lnSpc>
              <a:spcPts val="1100"/>
            </a:lnSpc>
          </a:pPr>
          <a:r>
            <a:rPr lang="en-NZ" sz="1100" b="0" i="1">
              <a:solidFill>
                <a:schemeClr val="dk1"/>
              </a:solidFill>
              <a:latin typeface="Arial" pitchFamily="34" charset="0"/>
              <a:ea typeface="+mn-ea"/>
              <a:cs typeface="Arial" pitchFamily="34" charset="0"/>
            </a:rPr>
            <a:t>Operating Balance Before Gains and Losses (OBEGAL)</a:t>
          </a:r>
        </a:p>
        <a:p>
          <a:pPr marL="0" marR="0" lvl="0" indent="0" defTabSz="914400" eaLnBrk="1" fontAlgn="auto" latinLnBrk="0" hangingPunct="1">
            <a:lnSpc>
              <a:spcPts val="1100"/>
            </a:lnSpc>
            <a:spcBef>
              <a:spcPts val="0"/>
            </a:spcBef>
            <a:spcAft>
              <a:spcPts val="0"/>
            </a:spcAft>
            <a:buClrTx/>
            <a:buSzTx/>
            <a:buFontTx/>
            <a:buNone/>
            <a:tabLst/>
            <a:defRPr/>
          </a:pPr>
          <a:r>
            <a:rPr lang="en-NZ" sz="1100">
              <a:solidFill>
                <a:schemeClr val="dk1"/>
              </a:solidFill>
              <a:latin typeface="Arial" pitchFamily="34" charset="0"/>
              <a:ea typeface="+mn-ea"/>
              <a:cs typeface="Arial" pitchFamily="34" charset="0"/>
            </a:rPr>
            <a:t>The OBEGAL (excluding minority interests)</a:t>
          </a:r>
          <a:r>
            <a:rPr lang="en-NZ" sz="1100" baseline="0">
              <a:solidFill>
                <a:schemeClr val="dk1"/>
              </a:solidFill>
              <a:latin typeface="Arial" pitchFamily="34" charset="0"/>
              <a:ea typeface="+mn-ea"/>
              <a:cs typeface="Arial" pitchFamily="34" charset="0"/>
            </a:rPr>
            <a:t> </a:t>
          </a:r>
          <a:r>
            <a:rPr lang="en-NZ" sz="1100">
              <a:solidFill>
                <a:schemeClr val="dk1"/>
              </a:solidFill>
              <a:latin typeface="Arial" pitchFamily="34" charset="0"/>
              <a:ea typeface="+mn-ea"/>
              <a:cs typeface="Arial" pitchFamily="34" charset="0"/>
            </a:rPr>
            <a:t>equals the operating balance before gains and losses (i.e. gains and losses = Operating</a:t>
          </a:r>
          <a:r>
            <a:rPr lang="en-NZ" sz="1100" baseline="0">
              <a:solidFill>
                <a:schemeClr val="dk1"/>
              </a:solidFill>
              <a:latin typeface="Arial" pitchFamily="34" charset="0"/>
              <a:ea typeface="+mn-ea"/>
              <a:cs typeface="Arial" pitchFamily="34" charset="0"/>
            </a:rPr>
            <a:t> Balance less OBEGAL)</a:t>
          </a:r>
          <a:r>
            <a:rPr lang="en-NZ" sz="1100">
              <a:solidFill>
                <a:schemeClr val="dk1"/>
              </a:solidFill>
              <a:latin typeface="Arial" pitchFamily="34" charset="0"/>
              <a:ea typeface="+mn-ea"/>
              <a:cs typeface="Arial" pitchFamily="34" charset="0"/>
            </a:rPr>
            <a:t>. The most significant gains and losses are from changes in the fair value of financial assets and financial liabilities. By excluding volatile gains and losses the OBEGAL gives a more direct indication of the underlying stewardship of the Government than the operating balance.</a:t>
          </a:r>
          <a:r>
            <a:rPr kumimoji="0" lang="en-NZ" sz="1100" b="0" i="0" u="none" strike="noStrike" kern="0" cap="none" spc="0" normalizeH="0" baseline="0" noProof="0">
              <a:ln>
                <a:noFill/>
              </a:ln>
              <a:solidFill>
                <a:prstClr val="black"/>
              </a:solidFill>
              <a:effectLst/>
              <a:uLnTx/>
              <a:uFillTx/>
              <a:latin typeface="Arial" pitchFamily="34" charset="0"/>
              <a:ea typeface="+mn-ea"/>
              <a:cs typeface="Arial" pitchFamily="34" charset="0"/>
            </a:rPr>
            <a:t> </a:t>
          </a:r>
        </a:p>
        <a:p>
          <a:pPr marL="0" marR="0" lvl="0" indent="0" defTabSz="914400" eaLnBrk="1" fontAlgn="auto" latinLnBrk="0" hangingPunct="1">
            <a:lnSpc>
              <a:spcPts val="1100"/>
            </a:lnSpc>
            <a:spcBef>
              <a:spcPts val="0"/>
            </a:spcBef>
            <a:spcAft>
              <a:spcPts val="0"/>
            </a:spcAft>
            <a:buClrTx/>
            <a:buSzTx/>
            <a:buFontTx/>
            <a:buNone/>
            <a:tabLst/>
            <a:defRPr/>
          </a:pPr>
          <a:endParaRPr kumimoji="0" lang="en-NZ" sz="11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en-NZ" sz="1100" b="0" i="1" u="none" strike="noStrike" kern="0" cap="none" spc="0" normalizeH="0" baseline="0" noProof="0">
              <a:ln>
                <a:noFill/>
              </a:ln>
              <a:solidFill>
                <a:prstClr val="black"/>
              </a:solidFill>
              <a:effectLst/>
              <a:uLnTx/>
              <a:uFillTx/>
              <a:latin typeface="Arial" pitchFamily="34" charset="0"/>
              <a:ea typeface="+mn-ea"/>
              <a:cs typeface="Arial" pitchFamily="34" charset="0"/>
            </a:rPr>
            <a:t>Core Crown Residual Cash</a:t>
          </a:r>
        </a:p>
        <a:p>
          <a:pPr marL="0" marR="0" lvl="0" indent="0" defTabSz="914400" eaLnBrk="1" fontAlgn="auto" latinLnBrk="0" hangingPunct="1">
            <a:lnSpc>
              <a:spcPts val="1100"/>
            </a:lnSpc>
            <a:spcBef>
              <a:spcPts val="0"/>
            </a:spcBef>
            <a:spcAft>
              <a:spcPts val="0"/>
            </a:spcAft>
            <a:buClrTx/>
            <a:buSzTx/>
            <a:buFontTx/>
            <a:buNone/>
            <a:tabLst/>
            <a:defRPr/>
          </a:pPr>
          <a:r>
            <a:rPr kumimoji="0" lang="en-NZ" sz="1100" b="0" i="0" u="none" strike="noStrike" kern="0" cap="none" spc="0" normalizeH="0" baseline="0" noProof="0">
              <a:ln>
                <a:noFill/>
              </a:ln>
              <a:solidFill>
                <a:prstClr val="black"/>
              </a:solidFill>
              <a:effectLst/>
              <a:uLnTx/>
              <a:uFillTx/>
              <a:latin typeface="Arial" pitchFamily="34" charset="0"/>
              <a:ea typeface="+mn-ea"/>
              <a:cs typeface="Arial" pitchFamily="34" charset="0"/>
            </a:rPr>
            <a:t>Residual cash is </a:t>
          </a:r>
          <a:r>
            <a:rPr kumimoji="0" lang="en-AU" sz="1100" b="0" i="0" u="none" strike="noStrike" kern="0" cap="none" spc="0" normalizeH="0" baseline="0" noProof="0">
              <a:ln>
                <a:noFill/>
              </a:ln>
              <a:solidFill>
                <a:prstClr val="black"/>
              </a:solidFill>
              <a:effectLst/>
              <a:uLnTx/>
              <a:uFillTx/>
              <a:latin typeface="Arial" pitchFamily="34" charset="0"/>
              <a:ea typeface="+mn-ea"/>
              <a:cs typeface="Arial" pitchFamily="34" charset="0"/>
            </a:rPr>
            <a:t>the level of money the Government has available to repay debt or, alternatively, needs to borrow in any given year. Therefore the balance of residual cash equals the change in debt in any given year. Residual cash is alternatively termed “Cash available/(shortfall to be funded)”.</a:t>
          </a:r>
          <a:endParaRPr kumimoji="0" lang="en-NZ" sz="11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Arial" pitchFamily="34" charset="0"/>
              <a:ea typeface="+mn-ea"/>
              <a:cs typeface="Arial" pitchFamily="34" charset="0"/>
            </a:rPr>
            <a:t> </a:t>
          </a:r>
          <a:endParaRPr kumimoji="0" lang="en-NZ" sz="11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Arial" pitchFamily="34" charset="0"/>
              <a:ea typeface="+mn-ea"/>
              <a:cs typeface="Arial" pitchFamily="34" charset="0"/>
            </a:rPr>
            <a:t>Residual cash is equal to net core Crown cashflow from operations excluding NZS Fund activity less core Crown capital commitments (eg contributions to the NZS Fund, purchases of assets, and loan activity).</a:t>
          </a:r>
        </a:p>
        <a:p>
          <a:pPr marL="0" marR="0" lvl="0" indent="0" defTabSz="914400" eaLnBrk="1" fontAlgn="auto" latinLnBrk="0" hangingPunct="1">
            <a:lnSpc>
              <a:spcPts val="1100"/>
            </a:lnSpc>
            <a:spcBef>
              <a:spcPts val="0"/>
            </a:spcBef>
            <a:spcAft>
              <a:spcPts val="0"/>
            </a:spcAft>
            <a:buClrTx/>
            <a:buSzTx/>
            <a:buFontTx/>
            <a:buNone/>
            <a:tabLst/>
            <a:defRPr/>
          </a:pPr>
          <a:endParaRPr kumimoji="0" lang="en-AU" sz="11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ts val="1200"/>
            </a:lnSpc>
            <a:spcBef>
              <a:spcPts val="0"/>
            </a:spcBef>
            <a:spcAft>
              <a:spcPts val="0"/>
            </a:spcAft>
            <a:buClrTx/>
            <a:buSzTx/>
            <a:buFontTx/>
            <a:buNone/>
            <a:tabLst/>
            <a:defRPr/>
          </a:pPr>
          <a:r>
            <a:rPr kumimoji="0" lang="en-AU" sz="1100" b="0" i="0" u="none" strike="noStrike" kern="0" cap="none" spc="0" normalizeH="0" baseline="0" noProof="0">
              <a:ln>
                <a:noFill/>
              </a:ln>
              <a:solidFill>
                <a:prstClr val="black"/>
              </a:solidFill>
              <a:effectLst/>
              <a:uLnTx/>
              <a:uFillTx/>
              <a:latin typeface="Arial" pitchFamily="34" charset="0"/>
              <a:ea typeface="+mn-ea"/>
              <a:cs typeface="Arial" pitchFamily="34" charset="0"/>
            </a:rPr>
            <a:t>Between 1987 and 1993, expenses include GST payments with the impact correspondingly reflected in the revenue and receipt series. There is only a minor net impact on surplus measures through some GST being paid and recorded in a different fiscal year.</a:t>
          </a:r>
          <a:endParaRPr kumimoji="0" lang="en-NZ" sz="11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indent="0" defTabSz="914400" eaLnBrk="1" fontAlgn="auto" latinLnBrk="0" hangingPunct="1">
            <a:lnSpc>
              <a:spcPts val="1100"/>
            </a:lnSpc>
            <a:spcBef>
              <a:spcPts val="0"/>
            </a:spcBef>
            <a:spcAft>
              <a:spcPts val="0"/>
            </a:spcAft>
            <a:buClrTx/>
            <a:buSzTx/>
            <a:buFontTx/>
            <a:buNone/>
            <a:tabLst/>
            <a:defRPr/>
          </a:pPr>
          <a:endParaRPr lang="en-NZ" sz="1100">
            <a:solidFill>
              <a:schemeClr val="dk1"/>
            </a:solidFill>
            <a:latin typeface="Arial" pitchFamily="34" charset="0"/>
            <a:ea typeface="+mn-ea"/>
            <a:cs typeface="Arial" pitchFamily="34" charset="0"/>
          </a:endParaRPr>
        </a:p>
        <a:p>
          <a:pPr>
            <a:lnSpc>
              <a:spcPts val="1200"/>
            </a:lnSpc>
          </a:pPr>
          <a:r>
            <a:rPr lang="en-NZ" sz="1100">
              <a:solidFill>
                <a:schemeClr val="dk1"/>
              </a:solidFill>
              <a:latin typeface="+mn-lt"/>
              <a:ea typeface="+mn-ea"/>
              <a:cs typeface="+mn-cs"/>
            </a:rPr>
            <a:t> </a:t>
          </a:r>
        </a:p>
        <a:p>
          <a:pPr>
            <a:lnSpc>
              <a:spcPts val="1200"/>
            </a:lnSpc>
          </a:pPr>
          <a:endParaRPr lang="en-NZ" sz="1100"/>
        </a:p>
      </xdr:txBody>
    </xdr:sp>
    <xdr:clientData/>
  </xdr:twoCellAnchor>
  <xdr:twoCellAnchor>
    <xdr:from>
      <xdr:col>1</xdr:col>
      <xdr:colOff>13334</xdr:colOff>
      <xdr:row>79</xdr:row>
      <xdr:rowOff>111126</xdr:rowOff>
    </xdr:from>
    <xdr:to>
      <xdr:col>5</xdr:col>
      <xdr:colOff>3773721</xdr:colOff>
      <xdr:row>92</xdr:row>
      <xdr:rowOff>150496</xdr:rowOff>
    </xdr:to>
    <xdr:sp macro="" textlink="">
      <xdr:nvSpPr>
        <xdr:cNvPr id="7587" name="TextBox 4">
          <a:extLst>
            <a:ext uri="{FF2B5EF4-FFF2-40B4-BE49-F238E27FC236}">
              <a16:creationId xmlns:a16="http://schemas.microsoft.com/office/drawing/2014/main" id="{00000000-0008-0000-0100-0000A31D0000}"/>
            </a:ext>
          </a:extLst>
        </xdr:cNvPr>
        <xdr:cNvSpPr txBox="1">
          <a:spLocks noChangeArrowheads="1"/>
        </xdr:cNvSpPr>
      </xdr:nvSpPr>
      <xdr:spPr bwMode="auto">
        <a:xfrm>
          <a:off x="249554" y="14065251"/>
          <a:ext cx="9702166" cy="221869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lnSpc>
              <a:spcPts val="1200"/>
            </a:lnSpc>
            <a:defRPr sz="1000"/>
          </a:pPr>
          <a:r>
            <a:rPr lang="en-NZ" sz="1100" b="1" i="0" strike="noStrike">
              <a:solidFill>
                <a:srgbClr val="000000"/>
              </a:solidFill>
              <a:latin typeface="Arial"/>
              <a:cs typeface="Arial"/>
            </a:rPr>
            <a:t>Tax and Revenue</a:t>
          </a:r>
          <a:endParaRPr lang="en-NZ" sz="1100" b="0" i="0" strike="noStrike">
            <a:solidFill>
              <a:srgbClr val="000000"/>
            </a:solidFill>
            <a:latin typeface="Arial"/>
            <a:cs typeface="Arial"/>
          </a:endParaRPr>
        </a:p>
        <a:p>
          <a:pPr algn="l" rtl="0">
            <a:lnSpc>
              <a:spcPts val="1200"/>
            </a:lnSpc>
            <a:defRPr sz="1000"/>
          </a:pPr>
          <a:endParaRPr lang="en-NZ" sz="1100" b="0" i="0" strike="noStrike">
            <a:solidFill>
              <a:srgbClr val="000000"/>
            </a:solidFill>
            <a:latin typeface="Arial"/>
            <a:cs typeface="Arial"/>
          </a:endParaRPr>
        </a:p>
        <a:p>
          <a:pPr algn="l" rtl="0">
            <a:lnSpc>
              <a:spcPts val="1200"/>
            </a:lnSpc>
            <a:defRPr sz="1000"/>
          </a:pPr>
          <a:r>
            <a:rPr lang="en-NZ" sz="1100" b="0" i="0" strike="noStrike">
              <a:solidFill>
                <a:srgbClr val="000000"/>
              </a:solidFill>
              <a:latin typeface="Arial"/>
              <a:cs typeface="Arial"/>
            </a:rPr>
            <a:t>Prior to 1994, tax receipts are on a cash basis.  Non-tax receipts include interest income, profits and dividends, and miscellaneous receipts.  From 1994 tax receipts are taken from the core Crown net cash flow statement and are not strictly comparable to the pre 1994 series due to differences in coverage of the reporting entities. From 1994, tax revenue is an accrual measure. </a:t>
          </a:r>
        </a:p>
        <a:p>
          <a:pPr algn="l" rtl="0">
            <a:lnSpc>
              <a:spcPts val="1200"/>
            </a:lnSpc>
            <a:defRPr sz="1000"/>
          </a:pPr>
          <a:endParaRPr lang="en-NZ" sz="1100" b="0" i="0" strike="noStrike">
            <a:solidFill>
              <a:srgbClr val="000000"/>
            </a:solidFill>
            <a:latin typeface="Arial"/>
            <a:ea typeface="+mn-ea"/>
            <a:cs typeface="Arial"/>
          </a:endParaRPr>
        </a:p>
        <a:p>
          <a:pPr algn="l" rtl="0">
            <a:lnSpc>
              <a:spcPts val="1200"/>
            </a:lnSpc>
            <a:defRPr sz="1000"/>
          </a:pPr>
          <a:r>
            <a:rPr lang="en-NZ" sz="1100" b="0" i="0" strike="noStrike">
              <a:solidFill>
                <a:srgbClr val="000000"/>
              </a:solidFill>
              <a:latin typeface="Arial"/>
              <a:ea typeface="+mn-ea"/>
              <a:cs typeface="Arial"/>
            </a:rPr>
            <a:t>Between</a:t>
          </a:r>
          <a:r>
            <a:rPr lang="en-NZ" sz="1100" b="0" i="0" strike="noStrike" baseline="0">
              <a:solidFill>
                <a:srgbClr val="000000"/>
              </a:solidFill>
              <a:latin typeface="Arial"/>
              <a:ea typeface="+mn-ea"/>
              <a:cs typeface="Arial"/>
            </a:rPr>
            <a:t> 1987 and 1993 </a:t>
          </a:r>
          <a:r>
            <a:rPr lang="en-NZ" sz="1100" b="0" i="0" strike="noStrike">
              <a:solidFill>
                <a:srgbClr val="000000"/>
              </a:solidFill>
              <a:latin typeface="Arial"/>
              <a:ea typeface="+mn-ea"/>
              <a:cs typeface="Arial"/>
            </a:rPr>
            <a:t>receipts and revenue include GST paid on government purchases.</a:t>
          </a:r>
        </a:p>
        <a:p>
          <a:pPr algn="l" rtl="0">
            <a:lnSpc>
              <a:spcPts val="1200"/>
            </a:lnSpc>
            <a:defRPr sz="1000"/>
          </a:pPr>
          <a:endParaRPr lang="en-NZ" sz="1100" b="0" i="0" strike="noStrike">
            <a:solidFill>
              <a:srgbClr val="000000"/>
            </a:solidFill>
            <a:latin typeface="Arial"/>
            <a:cs typeface="Arial"/>
          </a:endParaRPr>
        </a:p>
        <a:p>
          <a:pPr algn="l" rtl="0">
            <a:lnSpc>
              <a:spcPts val="1100"/>
            </a:lnSpc>
            <a:defRPr sz="1000"/>
          </a:pPr>
          <a:r>
            <a:rPr lang="en-NZ" sz="1100" b="0" i="0" strike="noStrike">
              <a:solidFill>
                <a:srgbClr val="000000"/>
              </a:solidFill>
              <a:latin typeface="Arial"/>
              <a:cs typeface="Arial"/>
            </a:rPr>
            <a:t>Revenue comprises mostly tax, but also includes investment income, sales of goods and services and other revenues.  The post IFRS revenue measure excludes gains from, for example, increases in the fair value of financial assets.  </a:t>
          </a:r>
        </a:p>
        <a:p>
          <a:pPr algn="l" rtl="0">
            <a:lnSpc>
              <a:spcPts val="1200"/>
            </a:lnSpc>
            <a:defRPr sz="1000"/>
          </a:pPr>
          <a:endParaRPr lang="en-NZ" sz="1100" b="0" i="0" strike="noStrike">
            <a:solidFill>
              <a:srgbClr val="000000"/>
            </a:solidFill>
            <a:latin typeface="Arial"/>
            <a:cs typeface="Arial"/>
          </a:endParaRPr>
        </a:p>
        <a:p>
          <a:pPr algn="l" rtl="0">
            <a:lnSpc>
              <a:spcPts val="1200"/>
            </a:lnSpc>
            <a:defRPr sz="1000"/>
          </a:pPr>
          <a:r>
            <a:rPr lang="en-NZ" sz="1100" b="0" i="0" strike="noStrike">
              <a:solidFill>
                <a:srgbClr val="000000"/>
              </a:solidFill>
              <a:latin typeface="Arial"/>
              <a:cs typeface="Arial"/>
            </a:rPr>
            <a:t>Data for core Crown tax Revenue and core Crown Revenue for 1994</a:t>
          </a:r>
          <a:r>
            <a:rPr lang="en-NZ" sz="1100" b="0" i="0" strike="noStrike" baseline="0">
              <a:solidFill>
                <a:srgbClr val="000000"/>
              </a:solidFill>
              <a:latin typeface="Arial"/>
              <a:cs typeface="Arial"/>
            </a:rPr>
            <a:t> to 1996 are prepared under old-GAAP.</a:t>
          </a:r>
          <a:endParaRPr lang="en-NZ" sz="1100" b="0" i="0" strike="noStrike">
            <a:solidFill>
              <a:srgbClr val="000000"/>
            </a:solidFill>
            <a:latin typeface="Arial"/>
            <a:cs typeface="Arial"/>
          </a:endParaRPr>
        </a:p>
        <a:p>
          <a:pPr algn="l" rtl="0">
            <a:lnSpc>
              <a:spcPts val="1100"/>
            </a:lnSpc>
            <a:defRPr sz="1000"/>
          </a:pPr>
          <a:endParaRPr lang="en-NZ" sz="1100" b="0" i="0" strike="noStrike">
            <a:solidFill>
              <a:srgbClr val="000000"/>
            </a:solidFill>
            <a:latin typeface="Arial"/>
            <a:cs typeface="Arial"/>
          </a:endParaRPr>
        </a:p>
        <a:p>
          <a:pPr algn="l" rtl="0">
            <a:lnSpc>
              <a:spcPts val="1100"/>
            </a:lnSpc>
            <a:defRPr sz="1000"/>
          </a:pPr>
          <a:endParaRPr lang="en-NZ" sz="1100" b="0" i="0" strike="noStrike">
            <a:solidFill>
              <a:srgbClr val="000000"/>
            </a:solidFill>
            <a:latin typeface="Arial"/>
            <a:cs typeface="Arial"/>
          </a:endParaRPr>
        </a:p>
      </xdr:txBody>
    </xdr:sp>
    <xdr:clientData/>
  </xdr:twoCellAnchor>
  <xdr:twoCellAnchor>
    <xdr:from>
      <xdr:col>0</xdr:col>
      <xdr:colOff>133350</xdr:colOff>
      <xdr:row>95</xdr:row>
      <xdr:rowOff>133350</xdr:rowOff>
    </xdr:from>
    <xdr:to>
      <xdr:col>5</xdr:col>
      <xdr:colOff>3771900</xdr:colOff>
      <xdr:row>121</xdr:row>
      <xdr:rowOff>47625</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33350" y="15554325"/>
          <a:ext cx="9534525" cy="41243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ts val="1200"/>
            </a:lnSpc>
            <a:spcBef>
              <a:spcPts val="0"/>
            </a:spcBef>
            <a:spcAft>
              <a:spcPts val="0"/>
            </a:spcAft>
            <a:buClrTx/>
            <a:buSzTx/>
            <a:buFontTx/>
            <a:buNone/>
            <a:tabLst/>
            <a:defRPr/>
          </a:pPr>
          <a:r>
            <a:rPr lang="en-NZ" sz="1100" b="1">
              <a:solidFill>
                <a:schemeClr val="dk1"/>
              </a:solidFill>
              <a:latin typeface="Arial" pitchFamily="34" charset="0"/>
              <a:ea typeface="+mn-ea"/>
              <a:cs typeface="Arial" pitchFamily="34" charset="0"/>
            </a:rPr>
            <a:t>Debt Measures</a:t>
          </a:r>
          <a:endParaRPr lang="en-AU" sz="1100">
            <a:solidFill>
              <a:schemeClr val="dk1"/>
            </a:solidFill>
            <a:latin typeface="Arial" pitchFamily="34" charset="0"/>
            <a:ea typeface="+mn-ea"/>
            <a:cs typeface="Arial" pitchFamily="34" charset="0"/>
          </a:endParaRPr>
        </a:p>
        <a:p>
          <a:pPr marL="0" indent="0">
            <a:lnSpc>
              <a:spcPts val="1200"/>
            </a:lnSpc>
          </a:pPr>
          <a:endParaRPr lang="en-AU" sz="1100" b="0" i="1">
            <a:solidFill>
              <a:schemeClr val="dk1"/>
            </a:solidFill>
            <a:latin typeface="Arial" pitchFamily="34" charset="0"/>
            <a:ea typeface="+mn-ea"/>
            <a:cs typeface="Arial" pitchFamily="34" charset="0"/>
          </a:endParaRPr>
        </a:p>
        <a:p>
          <a:pPr>
            <a:lnSpc>
              <a:spcPts val="1200"/>
            </a:lnSpc>
          </a:pPr>
          <a:r>
            <a:rPr lang="en-NZ" sz="1100" b="0" i="1">
              <a:solidFill>
                <a:schemeClr val="dk1"/>
              </a:solidFill>
              <a:latin typeface="Arial" pitchFamily="34" charset="0"/>
              <a:ea typeface="+mn-ea"/>
              <a:cs typeface="Arial" pitchFamily="34" charset="0"/>
            </a:rPr>
            <a:t>Gross Sovereign Issued Debt (GSID)</a:t>
          </a:r>
        </a:p>
        <a:p>
          <a:pPr>
            <a:lnSpc>
              <a:spcPts val="1200"/>
            </a:lnSpc>
          </a:pPr>
          <a:r>
            <a:rPr lang="en-AU" sz="1100">
              <a:solidFill>
                <a:schemeClr val="dk1"/>
              </a:solidFill>
              <a:latin typeface="Arial" pitchFamily="34" charset="0"/>
              <a:ea typeface="+mn-ea"/>
              <a:cs typeface="Arial" pitchFamily="34" charset="0"/>
            </a:rPr>
            <a:t>Gross sovereign-issued debt</a:t>
          </a:r>
          <a:r>
            <a:rPr lang="en-AU" sz="1100" i="1">
              <a:solidFill>
                <a:schemeClr val="dk1"/>
              </a:solidFill>
              <a:latin typeface="Arial" pitchFamily="34" charset="0"/>
              <a:ea typeface="+mn-ea"/>
              <a:cs typeface="Arial" pitchFamily="34" charset="0"/>
            </a:rPr>
            <a:t> </a:t>
          </a:r>
          <a:r>
            <a:rPr lang="en-AU" sz="1100">
              <a:solidFill>
                <a:schemeClr val="dk1"/>
              </a:solidFill>
              <a:latin typeface="Arial" pitchFamily="34" charset="0"/>
              <a:ea typeface="+mn-ea"/>
              <a:cs typeface="Arial" pitchFamily="34" charset="0"/>
            </a:rPr>
            <a:t>is debt issued by the sovereign (i.e., core Crown) and includes Government stock held by the NZS Fund, GSF, ACC or EQC for example.  In other words, the total sovereign-issued debt does not eliminate any internal cross-holdings held by these entities. </a:t>
          </a:r>
        </a:p>
        <a:p>
          <a:pPr>
            <a:lnSpc>
              <a:spcPts val="1200"/>
            </a:lnSpc>
          </a:pPr>
          <a:endParaRPr lang="en-AU" sz="1100">
            <a:solidFill>
              <a:schemeClr val="dk1"/>
            </a:solidFill>
            <a:latin typeface="Arial" pitchFamily="34" charset="0"/>
            <a:ea typeface="+mn-ea"/>
            <a:cs typeface="Arial" pitchFamily="34" charset="0"/>
          </a:endParaRPr>
        </a:p>
        <a:p>
          <a:r>
            <a:rPr lang="en-NZ" sz="1100" b="0" i="1">
              <a:solidFill>
                <a:schemeClr val="dk1"/>
              </a:solidFill>
              <a:effectLst/>
              <a:latin typeface="Arial" panose="020B0604020202020204" pitchFamily="34" charset="0"/>
              <a:ea typeface="+mn-ea"/>
              <a:cs typeface="Arial" panose="020B0604020202020204" pitchFamily="34" charset="0"/>
            </a:rPr>
            <a:t>Gross Debt </a:t>
          </a:r>
          <a:endParaRPr lang="en-NZ">
            <a:effectLst/>
            <a:latin typeface="Arial" panose="020B0604020202020204" pitchFamily="34" charset="0"/>
            <a:cs typeface="Arial" panose="020B0604020202020204" pitchFamily="34" charset="0"/>
          </a:endParaRPr>
        </a:p>
        <a:p>
          <a:r>
            <a:rPr lang="en-AU" sz="1100">
              <a:solidFill>
                <a:schemeClr val="dk1"/>
              </a:solidFill>
              <a:effectLst/>
              <a:latin typeface="Arial" panose="020B0604020202020204" pitchFamily="34" charset="0"/>
              <a:ea typeface="+mn-ea"/>
              <a:cs typeface="Arial" panose="020B0604020202020204" pitchFamily="34" charset="0"/>
            </a:rPr>
            <a:t>Represents debt issued by sovereign (core Crown) and includes Government stock held by NZS Fund, Accident Compensation Corporation, and the Earthquake Commission. It does not include debt issued by Stateowned Enterprises and Crown Entities. Gross debt excludes Reserve Bank settlement cash and Reserve Bank bills. </a:t>
          </a:r>
        </a:p>
        <a:p>
          <a:endParaRPr lang="en-NZ" sz="1100" i="1">
            <a:solidFill>
              <a:schemeClr val="dk1"/>
            </a:solidFill>
            <a:latin typeface="Arial" pitchFamily="34" charset="0"/>
            <a:ea typeface="+mn-ea"/>
            <a:cs typeface="Arial" pitchFamily="34" charset="0"/>
          </a:endParaRPr>
        </a:p>
        <a:p>
          <a:pPr>
            <a:lnSpc>
              <a:spcPts val="1200"/>
            </a:lnSpc>
          </a:pPr>
          <a:r>
            <a:rPr lang="en-NZ" sz="1100" i="1">
              <a:solidFill>
                <a:schemeClr val="dk1"/>
              </a:solidFill>
              <a:latin typeface="Arial" pitchFamily="34" charset="0"/>
              <a:ea typeface="+mn-ea"/>
              <a:cs typeface="Arial" pitchFamily="34" charset="0"/>
            </a:rPr>
            <a:t>(Former)</a:t>
          </a:r>
          <a:r>
            <a:rPr lang="en-NZ" sz="1100" i="1" baseline="0">
              <a:solidFill>
                <a:schemeClr val="dk1"/>
              </a:solidFill>
              <a:latin typeface="Arial" pitchFamily="34" charset="0"/>
              <a:ea typeface="+mn-ea"/>
              <a:cs typeface="Arial" pitchFamily="34" charset="0"/>
            </a:rPr>
            <a:t> </a:t>
          </a:r>
          <a:r>
            <a:rPr lang="en-NZ" sz="1100" i="1">
              <a:solidFill>
                <a:schemeClr val="dk1"/>
              </a:solidFill>
              <a:latin typeface="Arial" pitchFamily="34" charset="0"/>
              <a:ea typeface="+mn-ea"/>
              <a:cs typeface="Arial" pitchFamily="34" charset="0"/>
            </a:rPr>
            <a:t>Core Crown Net Debt  (Net core Crown Debt excluding NZS Fund)</a:t>
          </a:r>
        </a:p>
        <a:p>
          <a:pPr>
            <a:lnSpc>
              <a:spcPts val="1200"/>
            </a:lnSpc>
          </a:pPr>
          <a:r>
            <a:rPr lang="en-NZ" sz="1100" i="0">
              <a:solidFill>
                <a:schemeClr val="dk1"/>
              </a:solidFill>
              <a:latin typeface="Arial" pitchFamily="34" charset="0"/>
              <a:ea typeface="+mn-ea"/>
              <a:cs typeface="Arial" pitchFamily="34" charset="0"/>
            </a:rPr>
            <a:t>Represents GSID less financial assets (excluding financial assets held by the NZS Fund). This can provide information about the sustainability of the Government's accounts, and is used by some international agencies when determining the creditworthiness of a country.  This was the indicator used prior to 2009. </a:t>
          </a:r>
        </a:p>
        <a:p>
          <a:pPr>
            <a:lnSpc>
              <a:spcPts val="1200"/>
            </a:lnSpc>
          </a:pPr>
          <a:endParaRPr lang="en-AU" sz="1100">
            <a:solidFill>
              <a:schemeClr val="dk1"/>
            </a:solidFill>
            <a:latin typeface="Arial" pitchFamily="34" charset="0"/>
            <a:ea typeface="+mn-ea"/>
            <a:cs typeface="Arial" pitchFamily="34" charset="0"/>
          </a:endParaRPr>
        </a:p>
        <a:p>
          <a:pPr marL="0" marR="0" indent="0" defTabSz="914400" eaLnBrk="1" fontAlgn="auto" latinLnBrk="0" hangingPunct="1">
            <a:lnSpc>
              <a:spcPts val="1200"/>
            </a:lnSpc>
            <a:spcBef>
              <a:spcPts val="0"/>
            </a:spcBef>
            <a:spcAft>
              <a:spcPts val="0"/>
            </a:spcAft>
            <a:buClrTx/>
            <a:buSzTx/>
            <a:buFontTx/>
            <a:buNone/>
            <a:tabLst/>
            <a:defRPr/>
          </a:pPr>
          <a:r>
            <a:rPr lang="en-NZ" sz="1100" i="1">
              <a:solidFill>
                <a:schemeClr val="dk1"/>
              </a:solidFill>
              <a:latin typeface="Arial" pitchFamily="34" charset="0"/>
              <a:ea typeface="+mn-ea"/>
              <a:cs typeface="Arial" pitchFamily="34" charset="0"/>
            </a:rPr>
            <a:t>Net Core Crown Debt  (Net Core Crown Debt excluding NZS Fund and advances)</a:t>
          </a:r>
        </a:p>
        <a:p>
          <a:pPr marL="0" marR="0" indent="0" defTabSz="914400" eaLnBrk="1" fontAlgn="auto" latinLnBrk="0" hangingPunct="1">
            <a:lnSpc>
              <a:spcPts val="1200"/>
            </a:lnSpc>
            <a:spcBef>
              <a:spcPts val="0"/>
            </a:spcBef>
            <a:spcAft>
              <a:spcPts val="0"/>
            </a:spcAft>
            <a:buClrTx/>
            <a:buSzTx/>
            <a:buFontTx/>
            <a:buNone/>
            <a:tabLst/>
            <a:defRPr/>
          </a:pPr>
          <a:r>
            <a:rPr lang="en-NZ" sz="1100" i="0">
              <a:solidFill>
                <a:schemeClr val="dk1"/>
              </a:solidFill>
              <a:latin typeface="Arial" pitchFamily="34" charset="0"/>
              <a:ea typeface="+mn-ea"/>
              <a:cs typeface="Arial" pitchFamily="34" charset="0"/>
            </a:rPr>
            <a:t>Represents GSID less core Crown financial assets (excluding advances and financial assets held by the NZS Fund).  Advances and financial assets held by the NZS Fund are excluded as these assets are less liquid and/or they are made for public policy reasons rather than purposes associated with government financing.  Net core Crown debt provides information about the sustainability of the Government's accounts, and is used by some international rating agencies when determining the creditworthiness of a country. This was the indicator used between 2009 and 2021.</a:t>
          </a:r>
        </a:p>
        <a:p>
          <a:pPr>
            <a:lnSpc>
              <a:spcPts val="1200"/>
            </a:lnSpc>
          </a:pPr>
          <a:endParaRPr lang="en-NZ" sz="110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NZ" sz="1100" i="1">
              <a:solidFill>
                <a:schemeClr val="dk1"/>
              </a:solidFill>
              <a:latin typeface="Arial" pitchFamily="34" charset="0"/>
              <a:ea typeface="+mn-ea"/>
              <a:cs typeface="Arial" pitchFamily="34" charset="0"/>
            </a:rPr>
            <a:t>Net Debt</a:t>
          </a:r>
        </a:p>
        <a:p>
          <a:pPr marL="0" marR="0" indent="0" defTabSz="914400" eaLnBrk="1" fontAlgn="auto" latinLnBrk="0" hangingPunct="1">
            <a:lnSpc>
              <a:spcPct val="100000"/>
            </a:lnSpc>
            <a:spcBef>
              <a:spcPts val="0"/>
            </a:spcBef>
            <a:spcAft>
              <a:spcPts val="0"/>
            </a:spcAft>
            <a:buClrTx/>
            <a:buSzTx/>
            <a:buFontTx/>
            <a:buNone/>
            <a:tabLst/>
            <a:defRPr/>
          </a:pPr>
          <a:r>
            <a:rPr lang="en-NZ" sz="1100">
              <a:solidFill>
                <a:schemeClr val="dk1"/>
              </a:solidFill>
              <a:latin typeface="Arial" pitchFamily="34" charset="0"/>
              <a:ea typeface="+mn-ea"/>
              <a:cs typeface="Arial" pitchFamily="34" charset="0"/>
            </a:rPr>
            <a:t>Net debt provides information about the sustainability of the Government’s accounts. Net debt represents core Crown and Crown entity borrowings (excluding Kiwi Group) less core Crown financial assets (including advances). It includes the financial assets and borrowings of the NZS Fund. </a:t>
          </a:r>
        </a:p>
        <a:p>
          <a:pPr>
            <a:lnSpc>
              <a:spcPts val="1200"/>
            </a:lnSpc>
          </a:pPr>
          <a:endParaRPr lang="en-NZ" sz="1100"/>
        </a:p>
      </xdr:txBody>
    </xdr:sp>
    <xdr:clientData/>
  </xdr:twoCellAnchor>
  <xdr:twoCellAnchor>
    <xdr:from>
      <xdr:col>0</xdr:col>
      <xdr:colOff>38101</xdr:colOff>
      <xdr:row>123</xdr:row>
      <xdr:rowOff>80009</xdr:rowOff>
    </xdr:from>
    <xdr:to>
      <xdr:col>5</xdr:col>
      <xdr:colOff>3863384</xdr:colOff>
      <xdr:row>128</xdr:row>
      <xdr:rowOff>0</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38101" y="23580089"/>
          <a:ext cx="10012679" cy="7581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NZ" sz="1100" b="1">
              <a:solidFill>
                <a:schemeClr val="dk1"/>
              </a:solidFill>
              <a:latin typeface="Arial" pitchFamily="34" charset="0"/>
              <a:ea typeface="+mn-ea"/>
              <a:cs typeface="Arial" pitchFamily="34" charset="0"/>
            </a:rPr>
            <a:t>Net Worth</a:t>
          </a:r>
        </a:p>
        <a:p>
          <a:pPr marL="0" marR="0" indent="0" defTabSz="914400" eaLnBrk="1" fontAlgn="auto" latinLnBrk="0" hangingPunct="1">
            <a:lnSpc>
              <a:spcPct val="100000"/>
            </a:lnSpc>
            <a:spcBef>
              <a:spcPts val="0"/>
            </a:spcBef>
            <a:spcAft>
              <a:spcPts val="0"/>
            </a:spcAft>
            <a:buClrTx/>
            <a:buSzTx/>
            <a:buFontTx/>
            <a:buNone/>
            <a:tabLst/>
            <a:defRPr/>
          </a:pPr>
          <a:endParaRPr lang="en-NZ" sz="1100" b="1">
            <a:solidFill>
              <a:schemeClr val="dk1"/>
            </a:solidFill>
            <a:latin typeface="Arial" pitchFamily="34" charset="0"/>
            <a:ea typeface="+mn-ea"/>
            <a:cs typeface="Arial" pitchFamily="34" charset="0"/>
          </a:endParaRPr>
        </a:p>
        <a:p>
          <a:pPr marL="0" indent="0"/>
          <a:r>
            <a:rPr lang="en-AU" sz="1100" b="0">
              <a:solidFill>
                <a:schemeClr val="dk1"/>
              </a:solidFill>
              <a:latin typeface="Arial" pitchFamily="34" charset="0"/>
              <a:ea typeface="+mn-ea"/>
              <a:cs typeface="Arial" pitchFamily="34" charset="0"/>
            </a:rPr>
            <a:t>Net worth equals assets less liabilities (also referred to as the Crown balance).  The change in net worth in any given forecast year is largely driven by the operating balance. </a:t>
          </a:r>
          <a:endParaRPr lang="en-NZ" sz="1100" b="0">
            <a:solidFill>
              <a:schemeClr val="dk1"/>
            </a:solidFill>
            <a:latin typeface="Arial" pitchFamily="34" charset="0"/>
            <a:ea typeface="+mn-ea"/>
            <a:cs typeface="Arial" pitchFamily="34" charset="0"/>
          </a:endParaRPr>
        </a:p>
        <a:p>
          <a:r>
            <a:rPr lang="en-AU" sz="1100" b="1">
              <a:solidFill>
                <a:schemeClr val="dk1"/>
              </a:solidFill>
              <a:latin typeface="+mn-lt"/>
              <a:ea typeface="+mn-ea"/>
              <a:cs typeface="+mn-cs"/>
            </a:rPr>
            <a:t> </a:t>
          </a:r>
          <a:endParaRPr lang="en-NZ"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NZ" sz="1100">
            <a:solidFill>
              <a:schemeClr val="dk1"/>
            </a:solidFill>
            <a:latin typeface="+mn-lt"/>
            <a:ea typeface="+mn-ea"/>
            <a:cs typeface="+mn-cs"/>
          </a:endParaRPr>
        </a:p>
        <a:p>
          <a:endParaRPr lang="en-NZ" sz="1100"/>
        </a:p>
      </xdr:txBody>
    </xdr:sp>
    <xdr:clientData/>
  </xdr:twoCellAnchor>
  <xdr:twoCellAnchor>
    <xdr:from>
      <xdr:col>0</xdr:col>
      <xdr:colOff>38100</xdr:colOff>
      <xdr:row>131</xdr:row>
      <xdr:rowOff>76199</xdr:rowOff>
    </xdr:from>
    <xdr:to>
      <xdr:col>5</xdr:col>
      <xdr:colOff>3840458</xdr:colOff>
      <xdr:row>138</xdr:row>
      <xdr:rowOff>0</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38100" y="24582119"/>
          <a:ext cx="9989820" cy="10972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NZ" sz="1100" b="1">
              <a:solidFill>
                <a:schemeClr val="dk1"/>
              </a:solidFill>
              <a:latin typeface="Arial" pitchFamily="34" charset="0"/>
              <a:ea typeface="+mn-ea"/>
              <a:cs typeface="Arial" pitchFamily="34" charset="0"/>
            </a:rPr>
            <a:t>New Zealand Superannuation (NZS) Fund Series</a:t>
          </a:r>
        </a:p>
        <a:p>
          <a:endParaRPr lang="en-NZ" sz="1100" b="1">
            <a:solidFill>
              <a:schemeClr val="dk1"/>
            </a:solidFill>
            <a:latin typeface="Arial" pitchFamily="34" charset="0"/>
            <a:ea typeface="+mn-ea"/>
            <a:cs typeface="Arial" pitchFamily="34" charset="0"/>
          </a:endParaRPr>
        </a:p>
        <a:p>
          <a:r>
            <a:rPr lang="en-NZ" sz="1100">
              <a:solidFill>
                <a:schemeClr val="dk1"/>
              </a:solidFill>
              <a:latin typeface="Arial" pitchFamily="34" charset="0"/>
              <a:ea typeface="+mn-ea"/>
              <a:cs typeface="Arial" pitchFamily="34" charset="0"/>
            </a:rPr>
            <a:t>The NZS Fund</a:t>
          </a:r>
          <a:r>
            <a:rPr lang="en-NZ" sz="1100" baseline="0">
              <a:solidFill>
                <a:schemeClr val="dk1"/>
              </a:solidFill>
              <a:latin typeface="Arial" pitchFamily="34" charset="0"/>
              <a:ea typeface="+mn-ea"/>
              <a:cs typeface="Arial" pitchFamily="34" charset="0"/>
            </a:rPr>
            <a:t> was e</a:t>
          </a:r>
          <a:r>
            <a:rPr lang="en-NZ" sz="1100">
              <a:solidFill>
                <a:schemeClr val="dk1"/>
              </a:solidFill>
              <a:latin typeface="Arial" pitchFamily="34" charset="0"/>
              <a:ea typeface="+mn-ea"/>
              <a:cs typeface="Arial" pitchFamily="34" charset="0"/>
            </a:rPr>
            <a:t>stablished under the New Zealand Superannuation and Retirement Income Act 2001 to partially provide for the future cost of funding New Zealand superannuation payments. </a:t>
          </a:r>
          <a:endParaRPr lang="en-NZ" sz="1100" baseline="0">
            <a:solidFill>
              <a:schemeClr val="dk1"/>
            </a:solidFill>
            <a:latin typeface="Arial" pitchFamily="34" charset="0"/>
            <a:ea typeface="+mn-ea"/>
            <a:cs typeface="Arial" pitchFamily="34" charset="0"/>
          </a:endParaRPr>
        </a:p>
        <a:p>
          <a:endParaRPr lang="en-NZ"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133350</xdr:rowOff>
    </xdr:from>
    <xdr:to>
      <xdr:col>8</xdr:col>
      <xdr:colOff>417198</xdr:colOff>
      <xdr:row>31</xdr:row>
      <xdr:rowOff>123825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0" y="333375"/>
          <a:ext cx="5293998" cy="484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NZ" sz="1100" baseline="0">
            <a:solidFill>
              <a:schemeClr val="dk1"/>
            </a:solidFill>
            <a:latin typeface="+mn-lt"/>
            <a:ea typeface="+mn-ea"/>
            <a:cs typeface="+mn-cs"/>
          </a:endParaRPr>
        </a:p>
        <a:p>
          <a:r>
            <a:rPr lang="en-NZ" sz="1100" u="sng">
              <a:latin typeface="Arial" pitchFamily="34" charset="0"/>
              <a:cs typeface="Arial" pitchFamily="34" charset="0"/>
            </a:rPr>
            <a:t>Fiscal Data</a:t>
          </a:r>
        </a:p>
        <a:p>
          <a:endParaRPr lang="en-NZ" sz="1100" u="sng">
            <a:latin typeface="Arial" pitchFamily="34" charset="0"/>
            <a:cs typeface="Arial" pitchFamily="34" charset="0"/>
          </a:endParaRPr>
        </a:p>
        <a:p>
          <a:r>
            <a:rPr lang="en-NZ" sz="1100">
              <a:latin typeface="Arial" pitchFamily="34" charset="0"/>
              <a:cs typeface="Arial" pitchFamily="34" charset="0"/>
            </a:rPr>
            <a:t>Data from 1972 – 1996 is found in the annual Budget documents and the corresponding end of financial year Financial Statements of the Government of New Zealand</a:t>
          </a:r>
          <a:r>
            <a:rPr lang="en-NZ" sz="1100" baseline="0">
              <a:latin typeface="Arial" pitchFamily="34" charset="0"/>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endParaRPr lang="en-NZ" sz="1100" baseline="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NZ" sz="1100" baseline="0">
              <a:solidFill>
                <a:schemeClr val="dk1"/>
              </a:solidFill>
              <a:latin typeface="Arial" pitchFamily="34" charset="0"/>
              <a:ea typeface="+mn-ea"/>
              <a:cs typeface="Arial" pitchFamily="34" charset="0"/>
            </a:rPr>
            <a:t>Data from 1997-2004 for accrual measures (expenses, revenue, OBEGAL, Operating Balance and debt series) are based on values published in the Financial Statements of Government but have been backdated to be consistent with International Financial Reporting Standards. The values therefore differ from those in the published accounts.  Cash measures (cash receipts and residual cash) are consistent with those in the published accounts.</a:t>
          </a:r>
          <a:endParaRPr lang="en-NZ" sz="1100">
            <a:solidFill>
              <a:schemeClr val="dk1"/>
            </a:solidFill>
            <a:latin typeface="Arial" pitchFamily="34" charset="0"/>
            <a:ea typeface="+mn-ea"/>
            <a:cs typeface="Arial" pitchFamily="34" charset="0"/>
          </a:endParaRPr>
        </a:p>
        <a:p>
          <a:endParaRPr lang="en-NZ" sz="110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NZ" sz="1100" baseline="0">
              <a:solidFill>
                <a:schemeClr val="dk1"/>
              </a:solidFill>
              <a:latin typeface="Arial" pitchFamily="34" charset="0"/>
              <a:ea typeface="+mn-ea"/>
              <a:cs typeface="Arial" pitchFamily="34" charset="0"/>
            </a:rPr>
            <a:t>Data from 2005-2024 for accrual measures (expenses, revenue, OBEGAL, operating balance and debt series) are based on values published in the Financial Statements of Government but have been backdated to be consistent with Public Sector PBE Standards.  PBE Standards were adopted in 2015, therefore for 2005-2014 the values differ from those in the published accounts.  Cash measures  (cash receipts and residual cash) are consistent with those in the published accounts.</a:t>
          </a:r>
          <a:endParaRPr lang="en-NZ" sz="1100" baseline="0">
            <a:latin typeface="Arial" pitchFamily="34" charset="0"/>
            <a:cs typeface="Arial" pitchFamily="34" charset="0"/>
          </a:endParaRPr>
        </a:p>
        <a:p>
          <a:endParaRPr lang="en-NZ" sz="1100" baseline="0">
            <a:solidFill>
              <a:schemeClr val="dk1"/>
            </a:solidFill>
            <a:latin typeface="Arial" pitchFamily="34" charset="0"/>
            <a:ea typeface="+mn-ea"/>
            <a:cs typeface="Arial" pitchFamily="34" charset="0"/>
          </a:endParaRPr>
        </a:p>
        <a:p>
          <a:pPr fontAlgn="base"/>
          <a:r>
            <a:rPr lang="en-NZ" sz="1100" i="0" u="sng" baseline="0">
              <a:solidFill>
                <a:schemeClr val="dk1"/>
              </a:solidFill>
              <a:latin typeface="Arial" pitchFamily="34" charset="0"/>
              <a:ea typeface="+mn-ea"/>
              <a:cs typeface="Arial" pitchFamily="34" charset="0"/>
            </a:rPr>
            <a:t>Nominal GDP</a:t>
          </a:r>
        </a:p>
        <a:p>
          <a:pPr fontAlgn="base"/>
          <a:endParaRPr lang="en-NZ" sz="1100" baseline="0">
            <a:solidFill>
              <a:schemeClr val="dk1"/>
            </a:solidFill>
            <a:latin typeface="Arial" pitchFamily="34" charset="0"/>
            <a:ea typeface="+mn-ea"/>
            <a:cs typeface="Arial" pitchFamily="34" charset="0"/>
          </a:endParaRPr>
        </a:p>
        <a:p>
          <a:pPr eaLnBrk="1" fontAlgn="auto" latinLnBrk="0" hangingPunct="1"/>
          <a:r>
            <a:rPr lang="en-NZ" sz="1100">
              <a:solidFill>
                <a:schemeClr val="dk1"/>
              </a:solidFill>
              <a:latin typeface="Arial" pitchFamily="34" charset="0"/>
              <a:ea typeface="+mn-ea"/>
              <a:cs typeface="Arial" pitchFamily="34" charset="0"/>
            </a:rPr>
            <a:t>The</a:t>
          </a:r>
          <a:r>
            <a:rPr lang="en-NZ" sz="1100" baseline="0">
              <a:solidFill>
                <a:schemeClr val="dk1"/>
              </a:solidFill>
              <a:latin typeface="Arial" pitchFamily="34" charset="0"/>
              <a:ea typeface="+mn-ea"/>
              <a:cs typeface="Arial" pitchFamily="34" charset="0"/>
            </a:rPr>
            <a:t> nominal GDP track is based on the quarterly </a:t>
          </a:r>
          <a:r>
            <a:rPr lang="en-NZ" sz="1100">
              <a:solidFill>
                <a:schemeClr val="dk1"/>
              </a:solidFill>
              <a:latin typeface="Arial" pitchFamily="34" charset="0"/>
              <a:ea typeface="+mn-ea"/>
              <a:cs typeface="Arial" pitchFamily="34" charset="0"/>
            </a:rPr>
            <a:t>Infoshare series </a:t>
          </a:r>
          <a:r>
            <a:rPr lang="en-NZ" sz="1100" baseline="0">
              <a:solidFill>
                <a:schemeClr val="dk1"/>
              </a:solidFill>
              <a:latin typeface="Arial" pitchFamily="34" charset="0"/>
              <a:ea typeface="+mn-ea"/>
              <a:cs typeface="Arial" pitchFamily="34" charset="0"/>
            </a:rPr>
            <a:t>(SNDQ.SG02NAC00B15Z</a:t>
          </a:r>
          <a:r>
            <a:rPr lang="en-NZ" sz="1100">
              <a:solidFill>
                <a:schemeClr val="dk1"/>
              </a:solidFill>
              <a:latin typeface="Arial" pitchFamily="34" charset="0"/>
              <a:ea typeface="+mn-ea"/>
              <a:cs typeface="Arial" pitchFamily="34" charset="0"/>
            </a:rPr>
            <a:t>) available</a:t>
          </a:r>
          <a:r>
            <a:rPr lang="en-NZ" sz="1100" baseline="0">
              <a:solidFill>
                <a:schemeClr val="dk1"/>
              </a:solidFill>
              <a:latin typeface="Arial" pitchFamily="34" charset="0"/>
              <a:ea typeface="+mn-ea"/>
              <a:cs typeface="Arial" pitchFamily="34" charset="0"/>
            </a:rPr>
            <a:t> from Statistics New Zealand</a:t>
          </a:r>
          <a:r>
            <a:rPr lang="en-NZ" sz="1100">
              <a:solidFill>
                <a:schemeClr val="dk1"/>
              </a:solidFill>
              <a:latin typeface="Arial" pitchFamily="34" charset="0"/>
              <a:ea typeface="+mn-ea"/>
              <a:cs typeface="Arial" pitchFamily="34" charset="0"/>
            </a:rPr>
            <a:t>. </a:t>
          </a:r>
        </a:p>
        <a:p>
          <a:pPr eaLnBrk="1" fontAlgn="auto" latinLnBrk="0" hangingPunct="1"/>
          <a:endParaRPr lang="en-NZ" sz="1100" baseline="0">
            <a:solidFill>
              <a:schemeClr val="dk1"/>
            </a:solidFill>
            <a:latin typeface="Arial" pitchFamily="34" charset="0"/>
            <a:ea typeface="+mn-ea"/>
            <a:cs typeface="Arial" pitchFamily="34" charset="0"/>
          </a:endParaRPr>
        </a:p>
        <a:p>
          <a:pPr eaLnBrk="1" fontAlgn="auto" latinLnBrk="0" hangingPunct="1"/>
          <a:r>
            <a:rPr lang="en-NZ" sz="1100" baseline="0">
              <a:solidFill>
                <a:schemeClr val="dk1"/>
              </a:solidFill>
              <a:latin typeface="Arial" pitchFamily="34" charset="0"/>
              <a:ea typeface="+mn-ea"/>
              <a:cs typeface="Arial" pitchFamily="34" charset="0"/>
            </a:rPr>
            <a:t>Note - Values as a percentage of GDP may differ from those published due to revisions to the GDP series.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reasury.govt.nz/TEMP/Modelling%20LRMC%2052%20No%20Rev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treasury.govt.nz/TEMP/M2-organic%200523%20for%20business%20plan%20V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treasury.govt.nz/NrPortbl/iManage/MOESM/908717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easury.govt.nz/Financial%20Management/2005%20Monthly%20Accounts/01%20July/Revenue%20Analysis%20Jul%2004%20v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ocnt1\Data\Financial%20Management\2003%20Monthly%20Accounts\02%20August\August%20Financia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treasury.govt.nz/TEMP/mecca/copied/temp/temp/temp/temp/temp/temp/temp/temp/temp/temp/August%20P&amp;L%20and%20Balance%20Shee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treasury.govt.nz/Documents%20and%20Settings/bjh/Local%20Settings/OL2002/July%20Financial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treasury.govt.nz/Copied%20from%20Server/June%202006/Financial%20Statements/BOARD/NEW/Jun_02/Con_ssV7.1_AnnualRepor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treasury.govt.nz/NrPortbl/iManage/KEENEM/763757_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ocnt1\Data\Financial%20Management\2004%20Monthly%20Accounts\01%20July\Capital%20Projects%20Report%20July%2020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treasury.govt.nz/Documents%20and%20Settings/kw4/Local%20Settings/OL2002/Portfolio%20Report%20%7b2003-10-06%7d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 Assumptions"/>
      <sheetName val="Base case"/>
      <sheetName val="Scenarios"/>
      <sheetName val="TP-dispute"/>
      <sheetName val="MEL-Solutions"/>
      <sheetName val="AR"/>
      <sheetName val="2002-on"/>
      <sheetName val="VIM-data"/>
      <sheetName val="Data-used-nom"/>
      <sheetName val="P&amp;L"/>
      <sheetName val="BS"/>
      <sheetName val="P&amp;LMEL"/>
      <sheetName val="BSMEL"/>
      <sheetName val="P&amp;LSH"/>
      <sheetName val="BSSH"/>
      <sheetName val="P&amp;LMEAPL"/>
      <sheetName val="BSMEAPL"/>
      <sheetName val="Graphs"/>
      <sheetName val="Graphs (2)"/>
      <sheetName val="equity inject"/>
      <sheetName val="New Investment"/>
      <sheetName val="CF"/>
      <sheetName val="Exist-Debt"/>
      <sheetName val="Interest-Cost"/>
      <sheetName val="Capex"/>
      <sheetName val="WIP"/>
      <sheetName val="Fixed Assets"/>
      <sheetName val="Intangible Assets"/>
      <sheetName val="Investments"/>
      <sheetName val="JV-Dry year"/>
      <sheetName val="JV-Mean year"/>
      <sheetName val="JV-Wet year"/>
      <sheetName val="Acquisition-Dry year"/>
      <sheetName val="Acquisition-Mean year"/>
      <sheetName val="Acquisition-Wet year"/>
      <sheetName val="Organic-Dry year"/>
      <sheetName val="Organic-Mean year"/>
      <sheetName val="Organic-Wet year"/>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sheetData sheetId="21"/>
      <sheetData sheetId="22"/>
      <sheetData sheetId="23"/>
      <sheetData sheetId="24"/>
      <sheetData sheetId="25"/>
      <sheetData sheetId="26" refreshError="1">
        <row r="16">
          <cell r="K16">
            <v>1.4E-2</v>
          </cell>
          <cell r="Q16">
            <v>0.02</v>
          </cell>
        </row>
        <row r="17">
          <cell r="K17">
            <v>2.5999999999999999E-2</v>
          </cell>
          <cell r="Q17">
            <v>5.2499999999999998E-2</v>
          </cell>
        </row>
        <row r="18">
          <cell r="K18">
            <v>0.05</v>
          </cell>
          <cell r="Q18">
            <v>0.2</v>
          </cell>
        </row>
        <row r="19">
          <cell r="K19">
            <v>0.16</v>
          </cell>
          <cell r="Q19">
            <v>0.2</v>
          </cell>
        </row>
        <row r="20">
          <cell r="K20">
            <v>0</v>
          </cell>
          <cell r="Q20">
            <v>0</v>
          </cell>
        </row>
      </sheetData>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and Forecast"/>
      <sheetName val="Input Assumptions"/>
      <sheetName val="Cost Breakdown"/>
      <sheetName val="GUI"/>
      <sheetName val="Matrix Results"/>
      <sheetName val="Financial"/>
      <sheetName val="Merit DB"/>
      <sheetName val="Hedges"/>
      <sheetName val="MEL"/>
      <sheetName val="CEL"/>
      <sheetName val="GEL"/>
      <sheetName val="TPL"/>
      <sheetName val="MRPL"/>
      <sheetName val="TAL"/>
      <sheetName val="Oth"/>
      <sheetName val="Reg SUM"/>
      <sheetName val="NZ SUM"/>
      <sheetName val="LDC Check"/>
      <sheetName val="  "/>
      <sheetName val="Demand DB"/>
      <sheetName val="Station Output"/>
      <sheetName val=" "/>
      <sheetName val="L Ind DB"/>
      <sheetName val="Retail DB"/>
      <sheetName val="Profiles"/>
      <sheetName val="Generation DB"/>
      <sheetName val="Search"/>
      <sheetName val="   "/>
      <sheetName val="YR0"/>
      <sheetName val="YR1"/>
      <sheetName val="YR2"/>
      <sheetName val="YR3"/>
      <sheetName val="YR4"/>
      <sheetName val="YR5"/>
      <sheetName val="YR6"/>
      <sheetName val="YR7"/>
      <sheetName val="YR8"/>
      <sheetName val="YR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castTo02"/>
      <sheetName val="ActualTo02"/>
      <sheetName val="FcastConsol"/>
      <sheetName val="ActualConsol"/>
      <sheetName val="OpExp"/>
      <sheetName val="NetCash"/>
      <sheetName val="AdjOpExp"/>
      <sheetName val="Tax"/>
      <sheetName val="TotRec"/>
      <sheetName val="NetCashPctRec"/>
      <sheetName val="FinCost"/>
      <sheetName val="BenExp"/>
      <sheetName val="Purch"/>
      <sheetName val="PurchAdj"/>
      <sheetName val="Advances"/>
      <sheetName val="PurchInv"/>
      <sheetName val="ReportTables"/>
      <sheetName val="Tabl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
          <cell r="A2">
            <v>1</v>
          </cell>
          <cell r="B2">
            <v>12.706</v>
          </cell>
        </row>
        <row r="3">
          <cell r="A3">
            <v>2</v>
          </cell>
          <cell r="B3">
            <v>4.3029999999999999</v>
          </cell>
        </row>
        <row r="4">
          <cell r="A4">
            <v>3</v>
          </cell>
          <cell r="B4">
            <v>3.1819999999999999</v>
          </cell>
        </row>
        <row r="5">
          <cell r="A5">
            <v>4</v>
          </cell>
          <cell r="B5">
            <v>2.7759999999999998</v>
          </cell>
        </row>
        <row r="6">
          <cell r="A6">
            <v>5</v>
          </cell>
          <cell r="B6">
            <v>2.5710000000000002</v>
          </cell>
        </row>
        <row r="7">
          <cell r="A7">
            <v>6</v>
          </cell>
          <cell r="B7">
            <v>2.4470000000000001</v>
          </cell>
        </row>
        <row r="8">
          <cell r="A8">
            <v>7</v>
          </cell>
          <cell r="B8">
            <v>2.3650000000000002</v>
          </cell>
        </row>
        <row r="9">
          <cell r="A9">
            <v>8</v>
          </cell>
          <cell r="B9">
            <v>2.306</v>
          </cell>
        </row>
        <row r="10">
          <cell r="A10">
            <v>9</v>
          </cell>
          <cell r="B10">
            <v>2.262</v>
          </cell>
        </row>
        <row r="11">
          <cell r="A11">
            <v>10</v>
          </cell>
          <cell r="B11">
            <v>2.2280000000000002</v>
          </cell>
        </row>
        <row r="12">
          <cell r="A12">
            <v>11</v>
          </cell>
          <cell r="B12">
            <v>2.2010000000000001</v>
          </cell>
        </row>
        <row r="13">
          <cell r="A13">
            <v>12</v>
          </cell>
          <cell r="B13">
            <v>2.1789999999999998</v>
          </cell>
        </row>
        <row r="14">
          <cell r="A14">
            <v>13</v>
          </cell>
          <cell r="B14">
            <v>2.16</v>
          </cell>
        </row>
        <row r="15">
          <cell r="A15">
            <v>14</v>
          </cell>
          <cell r="B15">
            <v>2.145</v>
          </cell>
        </row>
        <row r="16">
          <cell r="A16">
            <v>15</v>
          </cell>
          <cell r="B16">
            <v>2.1309999999999998</v>
          </cell>
        </row>
        <row r="17">
          <cell r="A17">
            <v>16</v>
          </cell>
          <cell r="B17">
            <v>2.12</v>
          </cell>
        </row>
        <row r="18">
          <cell r="A18">
            <v>17</v>
          </cell>
          <cell r="B18">
            <v>2.11</v>
          </cell>
        </row>
        <row r="19">
          <cell r="A19">
            <v>18</v>
          </cell>
          <cell r="B19">
            <v>2.101</v>
          </cell>
        </row>
        <row r="20">
          <cell r="A20">
            <v>19</v>
          </cell>
          <cell r="B20">
            <v>2.093</v>
          </cell>
        </row>
        <row r="21">
          <cell r="A21">
            <v>20</v>
          </cell>
          <cell r="B21">
            <v>2.0859999999999999</v>
          </cell>
        </row>
        <row r="22">
          <cell r="A22">
            <v>21</v>
          </cell>
          <cell r="B22">
            <v>2.08</v>
          </cell>
        </row>
        <row r="23">
          <cell r="A23">
            <v>22</v>
          </cell>
          <cell r="B23">
            <v>2.0739999999999998</v>
          </cell>
        </row>
        <row r="24">
          <cell r="A24">
            <v>23</v>
          </cell>
          <cell r="B24">
            <v>2.069</v>
          </cell>
        </row>
        <row r="25">
          <cell r="A25">
            <v>24</v>
          </cell>
          <cell r="B25">
            <v>2.0640000000000001</v>
          </cell>
        </row>
        <row r="26">
          <cell r="A26">
            <v>25</v>
          </cell>
          <cell r="B26">
            <v>2.06</v>
          </cell>
        </row>
        <row r="27">
          <cell r="A27">
            <v>26</v>
          </cell>
          <cell r="B27">
            <v>2.056</v>
          </cell>
        </row>
        <row r="28">
          <cell r="A28">
            <v>27</v>
          </cell>
          <cell r="B28">
            <v>2.052</v>
          </cell>
        </row>
        <row r="29">
          <cell r="A29">
            <v>28</v>
          </cell>
          <cell r="B29">
            <v>2.048</v>
          </cell>
        </row>
        <row r="30">
          <cell r="A30">
            <v>29</v>
          </cell>
          <cell r="B30">
            <v>2.0449999999999999</v>
          </cell>
        </row>
        <row r="31">
          <cell r="A31">
            <v>30</v>
          </cell>
          <cell r="B31">
            <v>2.0419999999999998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 Revenue Analysis"/>
      <sheetName val="NZ Ops View"/>
      <sheetName val="Actuals"/>
      <sheetName val="Budget"/>
      <sheetName val="Summary"/>
    </sheetNames>
    <sheetDataSet>
      <sheetData sheetId="0"/>
      <sheetData sheetId="1"/>
      <sheetData sheetId="2"/>
      <sheetData sheetId="3">
        <row r="4">
          <cell r="A4">
            <v>1</v>
          </cell>
        </row>
        <row r="5">
          <cell r="A5">
            <v>2</v>
          </cell>
          <cell r="B5" t="str">
            <v>total Meridian Generation</v>
          </cell>
          <cell r="C5" t="str">
            <v>Generation</v>
          </cell>
          <cell r="D5" t="str">
            <v>Volume</v>
          </cell>
          <cell r="E5">
            <v>1273799</v>
          </cell>
          <cell r="F5">
            <v>1273799</v>
          </cell>
          <cell r="G5">
            <v>1016144</v>
          </cell>
          <cell r="H5">
            <v>1016144</v>
          </cell>
        </row>
        <row r="6">
          <cell r="A6">
            <v>3</v>
          </cell>
          <cell r="C6" t="str">
            <v>Waitaki Generation</v>
          </cell>
          <cell r="D6" t="str">
            <v>Volume</v>
          </cell>
          <cell r="E6">
            <v>810347</v>
          </cell>
          <cell r="F6">
            <v>810347</v>
          </cell>
          <cell r="G6">
            <v>466532</v>
          </cell>
          <cell r="H6">
            <v>466532</v>
          </cell>
        </row>
        <row r="7">
          <cell r="A7">
            <v>4</v>
          </cell>
          <cell r="B7" t="str">
            <v>MAN2201</v>
          </cell>
          <cell r="C7" t="str">
            <v>Manapouri Generation</v>
          </cell>
          <cell r="D7" t="str">
            <v>Volume</v>
          </cell>
          <cell r="E7">
            <v>462887</v>
          </cell>
          <cell r="F7">
            <v>462887</v>
          </cell>
          <cell r="G7">
            <v>549612</v>
          </cell>
          <cell r="H7">
            <v>549612</v>
          </cell>
        </row>
        <row r="8">
          <cell r="A8">
            <v>5</v>
          </cell>
          <cell r="C8" t="str">
            <v>Te Apiti Wind Generation</v>
          </cell>
          <cell r="D8" t="str">
            <v>Volume</v>
          </cell>
          <cell r="E8">
            <v>565</v>
          </cell>
          <cell r="F8">
            <v>565</v>
          </cell>
          <cell r="G8">
            <v>0</v>
          </cell>
          <cell r="H8">
            <v>0</v>
          </cell>
        </row>
        <row r="9">
          <cell r="A9">
            <v>6</v>
          </cell>
          <cell r="E9">
            <v>0</v>
          </cell>
          <cell r="F9">
            <v>0</v>
          </cell>
          <cell r="G9">
            <v>0</v>
          </cell>
          <cell r="H9">
            <v>0</v>
          </cell>
        </row>
        <row r="10">
          <cell r="A10">
            <v>7</v>
          </cell>
          <cell r="B10" t="str">
            <v>TOP Supplementary</v>
          </cell>
          <cell r="C10" t="str">
            <v>Comalco Supplementary Fixed Price Vol</v>
          </cell>
          <cell r="D10" t="str">
            <v>Volume</v>
          </cell>
          <cell r="E10">
            <v>26812</v>
          </cell>
          <cell r="F10">
            <v>26812</v>
          </cell>
          <cell r="G10">
            <v>0</v>
          </cell>
          <cell r="H10">
            <v>0</v>
          </cell>
        </row>
        <row r="11">
          <cell r="A11">
            <v>8</v>
          </cell>
          <cell r="B11" t="str">
            <v>TOP not take</v>
          </cell>
          <cell r="C11" t="str">
            <v>Comalco Take or Pay not taken</v>
          </cell>
          <cell r="D11" t="str">
            <v>Volume</v>
          </cell>
          <cell r="E11">
            <v>-29</v>
          </cell>
          <cell r="F11">
            <v>-29</v>
          </cell>
          <cell r="G11">
            <v>0</v>
          </cell>
          <cell r="H11">
            <v>0</v>
          </cell>
        </row>
        <row r="12">
          <cell r="A12">
            <v>9</v>
          </cell>
          <cell r="B12" t="str">
            <v>Supplementary at spot</v>
          </cell>
          <cell r="C12" t="str">
            <v>Comalco Supplementary Spot Vol</v>
          </cell>
          <cell r="D12" t="str">
            <v>Volume</v>
          </cell>
          <cell r="E12">
            <v>8410</v>
          </cell>
          <cell r="F12">
            <v>8410</v>
          </cell>
          <cell r="G12">
            <v>19703</v>
          </cell>
          <cell r="H12">
            <v>19703</v>
          </cell>
        </row>
        <row r="13">
          <cell r="A13">
            <v>10</v>
          </cell>
          <cell r="B13" t="str">
            <v>Comalco Sales Revenue</v>
          </cell>
          <cell r="C13" t="str">
            <v>Comalco Sales Revenue</v>
          </cell>
          <cell r="D13" t="str">
            <v>Volume</v>
          </cell>
          <cell r="E13">
            <v>404550</v>
          </cell>
          <cell r="F13">
            <v>404550</v>
          </cell>
          <cell r="G13">
            <v>404550</v>
          </cell>
          <cell r="H13">
            <v>404550</v>
          </cell>
        </row>
        <row r="14">
          <cell r="A14">
            <v>11</v>
          </cell>
          <cell r="C14" t="str">
            <v>Comalco Volume at fixed price</v>
          </cell>
          <cell r="D14" t="str">
            <v>Volume</v>
          </cell>
          <cell r="E14">
            <v>431333</v>
          </cell>
          <cell r="F14">
            <v>431333</v>
          </cell>
          <cell r="G14">
            <v>404550</v>
          </cell>
          <cell r="H14">
            <v>404550</v>
          </cell>
        </row>
        <row r="15">
          <cell r="A15">
            <v>12</v>
          </cell>
          <cell r="C15" t="str">
            <v>Comalco Purchases Fixed Price Contracts</v>
          </cell>
          <cell r="D15" t="str">
            <v>Volume</v>
          </cell>
          <cell r="E15">
            <v>-431333</v>
          </cell>
          <cell r="F15">
            <v>-431333</v>
          </cell>
          <cell r="G15">
            <v>-19703</v>
          </cell>
          <cell r="H15">
            <v>-19703</v>
          </cell>
        </row>
        <row r="16">
          <cell r="A16">
            <v>13</v>
          </cell>
          <cell r="C16" t="str">
            <v>Comalco Purchases Supplementary Spot Volume</v>
          </cell>
          <cell r="D16" t="str">
            <v>Volume</v>
          </cell>
          <cell r="E16">
            <v>-8410</v>
          </cell>
          <cell r="F16">
            <v>-8410</v>
          </cell>
          <cell r="G16">
            <v>-404359.2882707442</v>
          </cell>
          <cell r="H16">
            <v>-404359.2882707442</v>
          </cell>
        </row>
        <row r="17">
          <cell r="A17">
            <v>14</v>
          </cell>
          <cell r="E17">
            <v>0</v>
          </cell>
          <cell r="F17">
            <v>0</v>
          </cell>
          <cell r="G17">
            <v>0</v>
          </cell>
          <cell r="H17">
            <v>0</v>
          </cell>
        </row>
        <row r="18">
          <cell r="A18">
            <v>15</v>
          </cell>
          <cell r="C18" t="str">
            <v>Retail Contract Purchase Volume</v>
          </cell>
          <cell r="D18" t="str">
            <v>Volume</v>
          </cell>
          <cell r="E18">
            <v>-480795</v>
          </cell>
          <cell r="F18">
            <v>-480795</v>
          </cell>
          <cell r="G18">
            <v>-496341.78772925574</v>
          </cell>
          <cell r="H18">
            <v>-496341.78772925574</v>
          </cell>
        </row>
        <row r="19">
          <cell r="A19">
            <v>16</v>
          </cell>
          <cell r="C19" t="str">
            <v>Retail Spot Purchase Volume</v>
          </cell>
          <cell r="D19" t="str">
            <v>Volume</v>
          </cell>
          <cell r="E19">
            <v>-146029</v>
          </cell>
          <cell r="F19">
            <v>-146029</v>
          </cell>
          <cell r="G19">
            <v>-95785.923999999999</v>
          </cell>
          <cell r="H19">
            <v>-95785.923999999999</v>
          </cell>
        </row>
        <row r="20">
          <cell r="A20">
            <v>17</v>
          </cell>
          <cell r="E20">
            <v>0</v>
          </cell>
          <cell r="F20">
            <v>0</v>
          </cell>
          <cell r="G20">
            <v>0</v>
          </cell>
          <cell r="H20">
            <v>0</v>
          </cell>
        </row>
        <row r="21">
          <cell r="A21">
            <v>18</v>
          </cell>
          <cell r="C21" t="str">
            <v>Retail Hedges Sell</v>
          </cell>
          <cell r="D21" t="str">
            <v>Volume</v>
          </cell>
          <cell r="E21">
            <v>37258</v>
          </cell>
          <cell r="F21">
            <v>37258</v>
          </cell>
          <cell r="G21">
            <v>0</v>
          </cell>
          <cell r="H21">
            <v>0</v>
          </cell>
        </row>
        <row r="22">
          <cell r="A22">
            <v>19</v>
          </cell>
          <cell r="C22" t="str">
            <v>Wholesale Hedges Sell</v>
          </cell>
          <cell r="D22" t="str">
            <v>Volume</v>
          </cell>
          <cell r="E22">
            <v>153806</v>
          </cell>
          <cell r="F22">
            <v>153806</v>
          </cell>
          <cell r="G22">
            <v>183312</v>
          </cell>
          <cell r="H22">
            <v>183312</v>
          </cell>
        </row>
        <row r="23">
          <cell r="A23">
            <v>20</v>
          </cell>
          <cell r="C23" t="str">
            <v>Wholesale Hedges Buy</v>
          </cell>
          <cell r="D23" t="str">
            <v>Volume</v>
          </cell>
          <cell r="E23">
            <v>-87784</v>
          </cell>
          <cell r="F23">
            <v>-87784</v>
          </cell>
          <cell r="G23">
            <v>-68818</v>
          </cell>
          <cell r="H23">
            <v>-68818</v>
          </cell>
        </row>
        <row r="24">
          <cell r="A24">
            <v>21</v>
          </cell>
          <cell r="E24">
            <v>0</v>
          </cell>
          <cell r="F24">
            <v>0</v>
          </cell>
          <cell r="G24">
            <v>0</v>
          </cell>
          <cell r="H24">
            <v>0</v>
          </cell>
        </row>
        <row r="25">
          <cell r="A25">
            <v>22</v>
          </cell>
          <cell r="B25" t="str">
            <v>RES / SME Sales Volume</v>
          </cell>
          <cell r="C25" t="str">
            <v>RES / SME Sales Volume</v>
          </cell>
          <cell r="D25" t="str">
            <v>Volume</v>
          </cell>
          <cell r="E25">
            <v>258213.3</v>
          </cell>
          <cell r="F25">
            <v>258213.3</v>
          </cell>
          <cell r="G25">
            <v>253484.83300000001</v>
          </cell>
          <cell r="H25">
            <v>253484.83300000001</v>
          </cell>
        </row>
        <row r="26">
          <cell r="A26">
            <v>23</v>
          </cell>
          <cell r="B26" t="str">
            <v>Contracted TOU Sales Vol</v>
          </cell>
          <cell r="C26" t="str">
            <v>Contracted TOU Sales Vol</v>
          </cell>
          <cell r="D26" t="str">
            <v>Volume</v>
          </cell>
          <cell r="E26">
            <v>158016</v>
          </cell>
          <cell r="F26">
            <v>158016</v>
          </cell>
          <cell r="G26">
            <v>211479.08724731288</v>
          </cell>
          <cell r="H26">
            <v>211479.08724731288</v>
          </cell>
        </row>
        <row r="27">
          <cell r="A27">
            <v>24</v>
          </cell>
          <cell r="B27" t="str">
            <v>Nominated Volume TOU Sales Vol (TOUFX)</v>
          </cell>
          <cell r="C27" t="str">
            <v>Nominated Volume TOU Sales Vol (TOUFX)</v>
          </cell>
          <cell r="D27" t="str">
            <v>Volume</v>
          </cell>
          <cell r="E27">
            <v>38267</v>
          </cell>
          <cell r="F27">
            <v>38267</v>
          </cell>
          <cell r="G27">
            <v>0</v>
          </cell>
          <cell r="H27">
            <v>0</v>
          </cell>
        </row>
        <row r="28">
          <cell r="A28">
            <v>25</v>
          </cell>
          <cell r="B28" t="str">
            <v>TOU Spot volumes - Equip Billed</v>
          </cell>
          <cell r="C28" t="str">
            <v>TOU Spot volumes - Equip Billed</v>
          </cell>
          <cell r="D28" t="str">
            <v>Volume</v>
          </cell>
          <cell r="E28">
            <v>119765</v>
          </cell>
          <cell r="F28">
            <v>119765</v>
          </cell>
          <cell r="G28">
            <v>29465.705752687099</v>
          </cell>
          <cell r="H28">
            <v>29465.705752687099</v>
          </cell>
        </row>
        <row r="29">
          <cell r="A29">
            <v>26</v>
          </cell>
          <cell r="B29" t="str">
            <v>TOU Spot volumes - other</v>
          </cell>
          <cell r="C29" t="str">
            <v>TOU Spot volumes - other</v>
          </cell>
          <cell r="D29" t="str">
            <v>Volume</v>
          </cell>
          <cell r="E29">
            <v>23819.5</v>
          </cell>
          <cell r="F29">
            <v>23819.5</v>
          </cell>
          <cell r="G29">
            <v>64358.807999999997</v>
          </cell>
          <cell r="H29">
            <v>64358.807999999997</v>
          </cell>
        </row>
        <row r="30">
          <cell r="A30">
            <v>27</v>
          </cell>
          <cell r="C30" t="str">
            <v>total spot vols</v>
          </cell>
          <cell r="E30">
            <v>143584.5</v>
          </cell>
          <cell r="F30">
            <v>143584.5</v>
          </cell>
          <cell r="G30">
            <v>93824.513752687097</v>
          </cell>
          <cell r="H30">
            <v>93824.513752687097</v>
          </cell>
        </row>
        <row r="31">
          <cell r="A31">
            <v>28</v>
          </cell>
          <cell r="C31" t="str">
            <v>Total EGR Purchases for month</v>
          </cell>
          <cell r="D31" t="str">
            <v>Volume</v>
          </cell>
          <cell r="E31">
            <v>-1060656</v>
          </cell>
          <cell r="F31">
            <v>-1060656</v>
          </cell>
          <cell r="G31">
            <v>563810</v>
          </cell>
          <cell r="H31">
            <v>563810</v>
          </cell>
        </row>
        <row r="32">
          <cell r="A32">
            <v>29</v>
          </cell>
          <cell r="C32" t="str">
            <v>Total Non EGR Purchases for month</v>
          </cell>
          <cell r="D32" t="str">
            <v>Volume</v>
          </cell>
          <cell r="E32">
            <v>-5911</v>
          </cell>
          <cell r="F32">
            <v>-5911</v>
          </cell>
          <cell r="G32">
            <v>28623</v>
          </cell>
          <cell r="H32">
            <v>28623</v>
          </cell>
        </row>
        <row r="33">
          <cell r="A33">
            <v>30</v>
          </cell>
          <cell r="C33" t="str">
            <v>Internal consumption</v>
          </cell>
          <cell r="D33" t="str">
            <v>Volume</v>
          </cell>
          <cell r="E33">
            <v>655</v>
          </cell>
          <cell r="F33">
            <v>655</v>
          </cell>
          <cell r="G33">
            <v>0</v>
          </cell>
          <cell r="H33">
            <v>0</v>
          </cell>
        </row>
        <row r="34">
          <cell r="A34">
            <v>31</v>
          </cell>
          <cell r="C34" t="str">
            <v>Spot Purchases</v>
          </cell>
          <cell r="D34" t="str">
            <v>Volume</v>
          </cell>
          <cell r="E34">
            <v>-146029</v>
          </cell>
          <cell r="F34">
            <v>-146029</v>
          </cell>
          <cell r="G34">
            <v>-32655.787729255739</v>
          </cell>
          <cell r="H34">
            <v>-32655.787729255739</v>
          </cell>
        </row>
        <row r="35">
          <cell r="A35">
            <v>32</v>
          </cell>
          <cell r="C35" t="str">
            <v>Revenue Washups</v>
          </cell>
          <cell r="D35" t="str">
            <v>Volume</v>
          </cell>
          <cell r="E35">
            <v>0</v>
          </cell>
          <cell r="F35">
            <v>0</v>
          </cell>
          <cell r="G35">
            <v>0</v>
          </cell>
          <cell r="H35">
            <v>0</v>
          </cell>
        </row>
        <row r="36">
          <cell r="A36">
            <v>33</v>
          </cell>
          <cell r="C36" t="str">
            <v>Purchase Washups</v>
          </cell>
          <cell r="D36" t="str">
            <v>Volume</v>
          </cell>
          <cell r="E36">
            <v>0</v>
          </cell>
          <cell r="F36">
            <v>0</v>
          </cell>
          <cell r="G36">
            <v>0</v>
          </cell>
          <cell r="H36">
            <v>0</v>
          </cell>
        </row>
        <row r="37">
          <cell r="A37">
            <v>34</v>
          </cell>
          <cell r="C37" t="str">
            <v>total non-spotEnergy purchases</v>
          </cell>
          <cell r="D37" t="str">
            <v>Volume</v>
          </cell>
          <cell r="E37">
            <v>-911473</v>
          </cell>
          <cell r="F37">
            <v>-911473</v>
          </cell>
          <cell r="G37">
            <v>1029448.0759999999</v>
          </cell>
          <cell r="H37">
            <v>1029448.0759999999</v>
          </cell>
        </row>
        <row r="38">
          <cell r="A38">
            <v>35</v>
          </cell>
          <cell r="E38">
            <v>0</v>
          </cell>
          <cell r="F38">
            <v>0</v>
          </cell>
          <cell r="G38">
            <v>0</v>
          </cell>
          <cell r="H38">
            <v>0</v>
          </cell>
        </row>
        <row r="39">
          <cell r="A39">
            <v>36</v>
          </cell>
          <cell r="C39" t="str">
            <v>Sales from Waitaki</v>
          </cell>
          <cell r="D39" t="str">
            <v>Revenue</v>
          </cell>
          <cell r="E39">
            <v>15653</v>
          </cell>
          <cell r="F39">
            <v>15653</v>
          </cell>
          <cell r="G39">
            <v>28185</v>
          </cell>
          <cell r="H39">
            <v>28185</v>
          </cell>
        </row>
        <row r="40">
          <cell r="A40">
            <v>37</v>
          </cell>
          <cell r="C40" t="str">
            <v>Te Apiti Wind sales</v>
          </cell>
          <cell r="D40" t="str">
            <v>Revenue</v>
          </cell>
          <cell r="E40">
            <v>13.71</v>
          </cell>
          <cell r="F40">
            <v>13.71</v>
          </cell>
          <cell r="G40">
            <v>0</v>
          </cell>
          <cell r="H40">
            <v>0</v>
          </cell>
        </row>
        <row r="41">
          <cell r="A41">
            <v>38</v>
          </cell>
          <cell r="C41" t="str">
            <v>Sales from Manapouri</v>
          </cell>
          <cell r="D41" t="str">
            <v>Revenue</v>
          </cell>
          <cell r="E41">
            <v>7669.21</v>
          </cell>
          <cell r="F41">
            <v>7669.21</v>
          </cell>
          <cell r="G41">
            <v>27625.030000000002</v>
          </cell>
          <cell r="H41">
            <v>27625.030000000002</v>
          </cell>
        </row>
        <row r="42">
          <cell r="A42">
            <v>39</v>
          </cell>
          <cell r="E42">
            <v>0</v>
          </cell>
          <cell r="F42">
            <v>0</v>
          </cell>
          <cell r="G42">
            <v>0</v>
          </cell>
          <cell r="H42">
            <v>0</v>
          </cell>
        </row>
        <row r="43">
          <cell r="A43">
            <v>40</v>
          </cell>
          <cell r="C43" t="str">
            <v>Comalco Supplementary Fixed Price</v>
          </cell>
          <cell r="D43" t="str">
            <v>Comalco Supplementary Fixed Price</v>
          </cell>
          <cell r="E43">
            <v>1748.94</v>
          </cell>
          <cell r="F43">
            <v>1748.94</v>
          </cell>
          <cell r="G43">
            <v>0</v>
          </cell>
          <cell r="H43">
            <v>0</v>
          </cell>
        </row>
        <row r="44">
          <cell r="A44">
            <v>41</v>
          </cell>
          <cell r="C44" t="str">
            <v>Comalco Supplementary</v>
          </cell>
          <cell r="D44" t="str">
            <v>Comalco Supplementary</v>
          </cell>
          <cell r="E44">
            <v>167.96</v>
          </cell>
          <cell r="F44">
            <v>167.96</v>
          </cell>
          <cell r="G44">
            <v>1243.8235099999999</v>
          </cell>
          <cell r="H44">
            <v>1243.8235099999999</v>
          </cell>
        </row>
        <row r="45">
          <cell r="A45">
            <v>42</v>
          </cell>
          <cell r="C45" t="str">
            <v>Comalco Sales Revenue</v>
          </cell>
          <cell r="D45" t="str">
            <v>Comalco Sales Revenue</v>
          </cell>
          <cell r="E45">
            <v>18749.100000000002</v>
          </cell>
          <cell r="F45">
            <v>18749.100000000002</v>
          </cell>
          <cell r="G45">
            <v>16023.445099999999</v>
          </cell>
          <cell r="H45">
            <v>16023.445099999999</v>
          </cell>
        </row>
        <row r="46">
          <cell r="A46">
            <v>43</v>
          </cell>
          <cell r="C46" t="str">
            <v>Comalco contracted at fixed price</v>
          </cell>
          <cell r="D46" t="str">
            <v>Comalco Volume at fixed price</v>
          </cell>
          <cell r="E46">
            <v>20498.04</v>
          </cell>
          <cell r="F46">
            <v>20498.04</v>
          </cell>
          <cell r="G46">
            <v>16023.445099999999</v>
          </cell>
          <cell r="H46">
            <v>16023.445099999999</v>
          </cell>
        </row>
        <row r="47">
          <cell r="A47">
            <v>44</v>
          </cell>
          <cell r="C47" t="str">
            <v>Comalco Purchases Fixed Price Contracts</v>
          </cell>
          <cell r="D47" t="str">
            <v>Comalco Purchases from MAN2201 at TWI2201</v>
          </cell>
          <cell r="E47">
            <v>-7919.62</v>
          </cell>
          <cell r="F47">
            <v>-7919.62</v>
          </cell>
          <cell r="G47">
            <v>-21878.006490000003</v>
          </cell>
          <cell r="H47">
            <v>-21878.006490000003</v>
          </cell>
        </row>
        <row r="48">
          <cell r="A48">
            <v>45</v>
          </cell>
          <cell r="C48" t="str">
            <v>Comalco Purchases Supplementary Spot</v>
          </cell>
          <cell r="D48" t="str">
            <v>Comalco Purchases from clearing manager at TWI2201</v>
          </cell>
          <cell r="E48">
            <v>-167.96</v>
          </cell>
          <cell r="F48">
            <v>-167.96</v>
          </cell>
          <cell r="G48">
            <v>-1243.8235099999999</v>
          </cell>
          <cell r="H48">
            <v>-1243.8235099999999</v>
          </cell>
        </row>
        <row r="49">
          <cell r="A49">
            <v>46</v>
          </cell>
          <cell r="B49" t="str">
            <v>11N</v>
          </cell>
          <cell r="C49" t="str">
            <v>tiwai point tranmisiion</v>
          </cell>
          <cell r="E49">
            <v>-2771</v>
          </cell>
          <cell r="F49">
            <v>-2771</v>
          </cell>
          <cell r="G49">
            <v>0</v>
          </cell>
          <cell r="H49">
            <v>0</v>
          </cell>
        </row>
        <row r="50">
          <cell r="A50">
            <v>47</v>
          </cell>
          <cell r="C50" t="str">
            <v>RES/SME</v>
          </cell>
          <cell r="D50" t="str">
            <v>RES/SME</v>
          </cell>
          <cell r="E50">
            <v>21299</v>
          </cell>
          <cell r="F50">
            <v>21299</v>
          </cell>
          <cell r="G50">
            <v>16499.00245</v>
          </cell>
          <cell r="H50">
            <v>16499.00245</v>
          </cell>
        </row>
        <row r="51">
          <cell r="A51">
            <v>48</v>
          </cell>
          <cell r="C51" t="str">
            <v>Contracted TOU</v>
          </cell>
          <cell r="D51" t="str">
            <v>Contracted TOU</v>
          </cell>
          <cell r="E51">
            <v>11290.1</v>
          </cell>
          <cell r="F51">
            <v>11290.1</v>
          </cell>
          <cell r="G51">
            <v>12374.151099999997</v>
          </cell>
          <cell r="H51">
            <v>12374.151099999997</v>
          </cell>
        </row>
        <row r="52">
          <cell r="A52">
            <v>49</v>
          </cell>
          <cell r="C52" t="str">
            <v>Nom Vol TOU</v>
          </cell>
          <cell r="D52" t="str">
            <v>Nom Vol TOU</v>
          </cell>
          <cell r="E52">
            <v>2905.9</v>
          </cell>
          <cell r="F52">
            <v>2905.9</v>
          </cell>
          <cell r="G52">
            <v>0</v>
          </cell>
          <cell r="H52">
            <v>0</v>
          </cell>
        </row>
        <row r="53">
          <cell r="A53">
            <v>50</v>
          </cell>
          <cell r="C53" t="str">
            <v>Discounts</v>
          </cell>
          <cell r="D53" t="str">
            <v>Discounts</v>
          </cell>
          <cell r="E53">
            <v>-3039</v>
          </cell>
          <cell r="F53">
            <v>-3039</v>
          </cell>
          <cell r="G53">
            <v>-2431.7560199999998</v>
          </cell>
          <cell r="H53">
            <v>-2431.7560199999998</v>
          </cell>
        </row>
        <row r="54">
          <cell r="A54">
            <v>51</v>
          </cell>
          <cell r="C54" t="str">
            <v>Provision for Doubtful Debts</v>
          </cell>
          <cell r="D54" t="str">
            <v>Provision for Doubtful Debts</v>
          </cell>
          <cell r="E54">
            <v>-218</v>
          </cell>
          <cell r="F54">
            <v>-218</v>
          </cell>
          <cell r="G54">
            <v>-234</v>
          </cell>
          <cell r="H54">
            <v>-234</v>
          </cell>
        </row>
        <row r="55">
          <cell r="A55">
            <v>52</v>
          </cell>
          <cell r="C55" t="str">
            <v>Discounts &amp; Bad Debts</v>
          </cell>
          <cell r="D55" t="str">
            <v>Discounts &amp; Bad Debts</v>
          </cell>
          <cell r="E55">
            <v>-3257</v>
          </cell>
          <cell r="F55">
            <v>-3257</v>
          </cell>
          <cell r="G55">
            <v>-2665.7560199999998</v>
          </cell>
          <cell r="H55">
            <v>-2665.7560199999998</v>
          </cell>
        </row>
        <row r="56">
          <cell r="A56">
            <v>53</v>
          </cell>
          <cell r="C56" t="str">
            <v>Equip Spot Customers</v>
          </cell>
          <cell r="D56" t="str">
            <v>Equip Spot Customers</v>
          </cell>
          <cell r="E56">
            <v>3294</v>
          </cell>
          <cell r="F56">
            <v>3294</v>
          </cell>
          <cell r="G56">
            <v>1886.08592</v>
          </cell>
          <cell r="H56">
            <v>1886.08592</v>
          </cell>
        </row>
        <row r="57">
          <cell r="A57">
            <v>54</v>
          </cell>
          <cell r="C57" t="str">
            <v>Other Spot customers</v>
          </cell>
          <cell r="D57" t="str">
            <v>Other Spot customers</v>
          </cell>
          <cell r="E57">
            <v>646.88</v>
          </cell>
          <cell r="F57">
            <v>646.88</v>
          </cell>
          <cell r="G57">
            <v>3633.15083</v>
          </cell>
          <cell r="H57">
            <v>3633.15083</v>
          </cell>
        </row>
        <row r="58">
          <cell r="A58">
            <v>55</v>
          </cell>
          <cell r="C58" t="str">
            <v>total spot sales</v>
          </cell>
          <cell r="D58" t="str">
            <v>total spot sales</v>
          </cell>
          <cell r="E58">
            <v>3940.88</v>
          </cell>
          <cell r="F58">
            <v>3940.88</v>
          </cell>
          <cell r="G58">
            <v>5519.23675</v>
          </cell>
          <cell r="H58">
            <v>5519.23675</v>
          </cell>
        </row>
        <row r="59">
          <cell r="A59">
            <v>56</v>
          </cell>
          <cell r="C59" t="str">
            <v>Cost - TOU Spot</v>
          </cell>
          <cell r="D59" t="str">
            <v>Cost - TOU Spot</v>
          </cell>
          <cell r="E59">
            <v>-3835</v>
          </cell>
          <cell r="F59">
            <v>-3835</v>
          </cell>
          <cell r="G59">
            <v>-5519.23675</v>
          </cell>
          <cell r="H59">
            <v>-5519.23675</v>
          </cell>
        </row>
        <row r="60">
          <cell r="A60">
            <v>57</v>
          </cell>
          <cell r="C60" t="str">
            <v>Total Purchases Cost</v>
          </cell>
          <cell r="D60" t="str">
            <v>Total Purchases Cost</v>
          </cell>
          <cell r="E60">
            <v>-23351.5</v>
          </cell>
          <cell r="F60">
            <v>-23351.5</v>
          </cell>
          <cell r="G60">
            <v>-31852</v>
          </cell>
          <cell r="H60">
            <v>-31852</v>
          </cell>
        </row>
        <row r="61">
          <cell r="A61">
            <v>58</v>
          </cell>
          <cell r="C61" t="str">
            <v>Revenue Washups</v>
          </cell>
          <cell r="D61" t="str">
            <v>Revenue Washups</v>
          </cell>
          <cell r="E61">
            <v>0</v>
          </cell>
          <cell r="F61">
            <v>0</v>
          </cell>
          <cell r="G61">
            <v>0</v>
          </cell>
          <cell r="H61">
            <v>0</v>
          </cell>
        </row>
        <row r="62">
          <cell r="A62">
            <v>59</v>
          </cell>
          <cell r="C62" t="str">
            <v>Purchase Washups</v>
          </cell>
          <cell r="D62" t="str">
            <v>Purchase Washups</v>
          </cell>
          <cell r="E62">
            <v>0</v>
          </cell>
          <cell r="F62">
            <v>0</v>
          </cell>
          <cell r="G62">
            <v>0</v>
          </cell>
          <cell r="H62">
            <v>0</v>
          </cell>
        </row>
        <row r="63">
          <cell r="A63">
            <v>60</v>
          </cell>
          <cell r="C63" t="str">
            <v>Retail non spot purchase costs</v>
          </cell>
          <cell r="D63" t="str">
            <v>non spot purchase costs</v>
          </cell>
          <cell r="E63">
            <v>-11428.920000000002</v>
          </cell>
          <cell r="F63">
            <v>-11428.920000000002</v>
          </cell>
          <cell r="G63">
            <v>-26332.76325</v>
          </cell>
          <cell r="H63">
            <v>-26332.76325</v>
          </cell>
        </row>
        <row r="64">
          <cell r="A64">
            <v>61</v>
          </cell>
          <cell r="C64" t="str">
            <v>Retail Sell Hedges - revenue</v>
          </cell>
          <cell r="D64" t="str">
            <v>Revenue</v>
          </cell>
          <cell r="E64">
            <v>2612</v>
          </cell>
          <cell r="F64">
            <v>2612</v>
          </cell>
          <cell r="G64">
            <v>0</v>
          </cell>
          <cell r="H64">
            <v>0</v>
          </cell>
        </row>
        <row r="65">
          <cell r="A65">
            <v>62</v>
          </cell>
          <cell r="C65" t="str">
            <v>Retail Sell Hedges - cost</v>
          </cell>
          <cell r="D65" t="str">
            <v>Cost</v>
          </cell>
          <cell r="E65">
            <v>-891</v>
          </cell>
          <cell r="F65">
            <v>-891</v>
          </cell>
          <cell r="G65">
            <v>0</v>
          </cell>
          <cell r="H65">
            <v>0</v>
          </cell>
        </row>
        <row r="66">
          <cell r="A66">
            <v>63</v>
          </cell>
          <cell r="C66" t="str">
            <v>Total non spot purchase costs incl comalco</v>
          </cell>
          <cell r="E66">
            <v>-19348.54</v>
          </cell>
          <cell r="F66">
            <v>-19348.54</v>
          </cell>
          <cell r="G66">
            <v>-52917.182740000004</v>
          </cell>
          <cell r="H66">
            <v>-52917.182740000004</v>
          </cell>
        </row>
        <row r="67">
          <cell r="A67">
            <v>64</v>
          </cell>
          <cell r="C67" t="str">
            <v>Wholesale Hedges Sell</v>
          </cell>
          <cell r="D67" t="str">
            <v>Revenue - at Fixed</v>
          </cell>
          <cell r="E67">
            <v>7086</v>
          </cell>
          <cell r="F67">
            <v>7086</v>
          </cell>
          <cell r="G67">
            <v>8240.48</v>
          </cell>
          <cell r="H67">
            <v>8240.48</v>
          </cell>
        </row>
        <row r="68">
          <cell r="A68">
            <v>65</v>
          </cell>
          <cell r="D68" t="str">
            <v>Cost - at Spot</v>
          </cell>
          <cell r="E68">
            <v>-3247</v>
          </cell>
          <cell r="F68">
            <v>-3247</v>
          </cell>
          <cell r="G68">
            <v>-10678.599999999999</v>
          </cell>
          <cell r="H68">
            <v>-10678.599999999999</v>
          </cell>
        </row>
        <row r="69">
          <cell r="A69">
            <v>66</v>
          </cell>
          <cell r="E69">
            <v>0</v>
          </cell>
          <cell r="F69">
            <v>0</v>
          </cell>
          <cell r="G69">
            <v>0</v>
          </cell>
          <cell r="H69">
            <v>0</v>
          </cell>
        </row>
        <row r="70">
          <cell r="A70">
            <v>67</v>
          </cell>
          <cell r="C70" t="str">
            <v>Wholesale Hedges Buy</v>
          </cell>
          <cell r="D70" t="str">
            <v>Revenue - at spot</v>
          </cell>
          <cell r="E70">
            <v>2051</v>
          </cell>
          <cell r="F70">
            <v>2051</v>
          </cell>
          <cell r="G70">
            <v>3957.06</v>
          </cell>
          <cell r="H70">
            <v>3957.06</v>
          </cell>
        </row>
        <row r="71">
          <cell r="A71">
            <v>68</v>
          </cell>
          <cell r="D71" t="str">
            <v>Cost- at fixed</v>
          </cell>
          <cell r="E71">
            <v>-5252</v>
          </cell>
          <cell r="F71">
            <v>-5252</v>
          </cell>
          <cell r="G71">
            <v>-5960.82</v>
          </cell>
          <cell r="H71">
            <v>-5960.82</v>
          </cell>
        </row>
        <row r="72">
          <cell r="A72">
            <v>69</v>
          </cell>
          <cell r="E72">
            <v>0</v>
          </cell>
          <cell r="F72">
            <v>0</v>
          </cell>
          <cell r="G72">
            <v>0</v>
          </cell>
          <cell r="H72">
            <v>0</v>
          </cell>
        </row>
        <row r="73">
          <cell r="A73">
            <v>70</v>
          </cell>
          <cell r="C73" t="str">
            <v>Constrain Price Separation Credits</v>
          </cell>
          <cell r="D73" t="str">
            <v>Credit</v>
          </cell>
          <cell r="E73">
            <v>0</v>
          </cell>
          <cell r="F73">
            <v>0</v>
          </cell>
          <cell r="G73">
            <v>103</v>
          </cell>
          <cell r="H73">
            <v>103</v>
          </cell>
        </row>
        <row r="74">
          <cell r="A74">
            <v>71</v>
          </cell>
          <cell r="E74">
            <v>0</v>
          </cell>
          <cell r="F74">
            <v>0</v>
          </cell>
          <cell r="G74">
            <v>0</v>
          </cell>
          <cell r="H74">
            <v>0</v>
          </cell>
        </row>
        <row r="75">
          <cell r="A75">
            <v>72</v>
          </cell>
          <cell r="C75" t="str">
            <v>Internal HEDGE - Trading</v>
          </cell>
          <cell r="E75">
            <v>0</v>
          </cell>
          <cell r="F75">
            <v>0</v>
          </cell>
          <cell r="G75">
            <v>-4706.4130000000005</v>
          </cell>
          <cell r="H75">
            <v>-4706.4130000000005</v>
          </cell>
        </row>
        <row r="76">
          <cell r="A76">
            <v>73</v>
          </cell>
          <cell r="E76">
            <v>0</v>
          </cell>
          <cell r="F76">
            <v>0</v>
          </cell>
          <cell r="G76">
            <v>0</v>
          </cell>
          <cell r="H76">
            <v>0</v>
          </cell>
        </row>
        <row r="77">
          <cell r="A77">
            <v>74</v>
          </cell>
          <cell r="B77" t="str">
            <v>070</v>
          </cell>
          <cell r="C77" t="str">
            <v>Steam/Hot Water Revenues</v>
          </cell>
          <cell r="E77">
            <v>603413.31000000006</v>
          </cell>
          <cell r="F77">
            <v>603413.31000000006</v>
          </cell>
          <cell r="G77">
            <v>307741.82</v>
          </cell>
          <cell r="H77">
            <v>307741.82</v>
          </cell>
        </row>
        <row r="78">
          <cell r="A78">
            <v>75</v>
          </cell>
          <cell r="B78" t="str">
            <v>071</v>
          </cell>
          <cell r="C78" t="str">
            <v>MSOLN - Electricity Revenue</v>
          </cell>
          <cell r="E78">
            <v>-1730</v>
          </cell>
          <cell r="F78">
            <v>-1730</v>
          </cell>
          <cell r="G78">
            <v>0</v>
          </cell>
          <cell r="H78">
            <v>0</v>
          </cell>
        </row>
        <row r="79">
          <cell r="A79">
            <v>76</v>
          </cell>
          <cell r="B79" t="str">
            <v>072</v>
          </cell>
          <cell r="C79" t="str">
            <v>MSOLN - Gas Revenue</v>
          </cell>
          <cell r="E79">
            <v>6863.59</v>
          </cell>
          <cell r="F79">
            <v>6863.59</v>
          </cell>
          <cell r="G79">
            <v>-3343.62</v>
          </cell>
          <cell r="H79">
            <v>-3343.62</v>
          </cell>
        </row>
        <row r="80">
          <cell r="A80">
            <v>77</v>
          </cell>
          <cell r="B80" t="str">
            <v>073</v>
          </cell>
          <cell r="C80" t="str">
            <v>MSOLN- Compressed Air Revenue</v>
          </cell>
          <cell r="E80">
            <v>461.25</v>
          </cell>
          <cell r="F80">
            <v>461.25</v>
          </cell>
          <cell r="G80">
            <v>500</v>
          </cell>
          <cell r="H80">
            <v>500</v>
          </cell>
        </row>
        <row r="81">
          <cell r="A81">
            <v>78</v>
          </cell>
          <cell r="B81" t="str">
            <v>075</v>
          </cell>
          <cell r="C81" t="str">
            <v>EPC Revenue</v>
          </cell>
          <cell r="E81">
            <v>26379.33</v>
          </cell>
          <cell r="F81">
            <v>26379.33</v>
          </cell>
          <cell r="G81">
            <v>27906.03</v>
          </cell>
          <cell r="H81">
            <v>27906.03</v>
          </cell>
        </row>
        <row r="82">
          <cell r="A82">
            <v>79</v>
          </cell>
          <cell r="B82" t="str">
            <v>076</v>
          </cell>
          <cell r="C82" t="str">
            <v>Facilities management Revenue</v>
          </cell>
          <cell r="E82">
            <v>0</v>
          </cell>
          <cell r="F82">
            <v>0</v>
          </cell>
          <cell r="G82">
            <v>119608</v>
          </cell>
          <cell r="H82">
            <v>119608</v>
          </cell>
        </row>
        <row r="83">
          <cell r="A83">
            <v>80</v>
          </cell>
          <cell r="B83" t="str">
            <v>077</v>
          </cell>
          <cell r="C83" t="str">
            <v>MSOLN Line Charges</v>
          </cell>
          <cell r="E83">
            <v>0</v>
          </cell>
          <cell r="F83">
            <v>0</v>
          </cell>
          <cell r="G83">
            <v>0</v>
          </cell>
          <cell r="H83">
            <v>0</v>
          </cell>
        </row>
        <row r="84">
          <cell r="A84">
            <v>81</v>
          </cell>
          <cell r="B84" t="str">
            <v>109</v>
          </cell>
          <cell r="C84" t="str">
            <v>Coal Purchases - DEC</v>
          </cell>
          <cell r="E84">
            <v>-221095.99</v>
          </cell>
          <cell r="F84">
            <v>-221095.99</v>
          </cell>
          <cell r="G84">
            <v>-199016.39</v>
          </cell>
          <cell r="H84">
            <v>-199016.39</v>
          </cell>
        </row>
        <row r="85">
          <cell r="A85">
            <v>82</v>
          </cell>
          <cell r="C85" t="str">
            <v>MSOLN SALES</v>
          </cell>
          <cell r="E85">
            <v>635.38747999999998</v>
          </cell>
          <cell r="F85">
            <v>635.38747999999998</v>
          </cell>
          <cell r="G85">
            <v>452.41222999999997</v>
          </cell>
          <cell r="H85">
            <v>452.41222999999997</v>
          </cell>
        </row>
        <row r="86">
          <cell r="A86">
            <v>83</v>
          </cell>
          <cell r="C86" t="str">
            <v>MSOLN COS</v>
          </cell>
          <cell r="E86">
            <v>-221.09599</v>
          </cell>
          <cell r="F86">
            <v>-221.09599</v>
          </cell>
          <cell r="G86">
            <v>-199.01639</v>
          </cell>
          <cell r="H86">
            <v>-199.01639</v>
          </cell>
        </row>
        <row r="87">
          <cell r="A87">
            <v>84</v>
          </cell>
          <cell r="B87" t="str">
            <v>11P</v>
          </cell>
          <cell r="C87" t="str">
            <v>Line Revenue</v>
          </cell>
          <cell r="E87">
            <v>23797481.5</v>
          </cell>
          <cell r="F87">
            <v>23797481.5</v>
          </cell>
          <cell r="G87">
            <v>22135981.57</v>
          </cell>
          <cell r="H87">
            <v>22135981.57</v>
          </cell>
        </row>
        <row r="88">
          <cell r="A88">
            <v>85</v>
          </cell>
          <cell r="B88" t="str">
            <v>11Q</v>
          </cell>
          <cell r="C88" t="str">
            <v>Line Charges</v>
          </cell>
          <cell r="E88">
            <v>-23062006.350000001</v>
          </cell>
          <cell r="F88">
            <v>-23062006.350000001</v>
          </cell>
          <cell r="G88">
            <v>-21823501.899999999</v>
          </cell>
          <cell r="H88">
            <v>-21823501.899999999</v>
          </cell>
        </row>
        <row r="89">
          <cell r="A89">
            <v>86</v>
          </cell>
          <cell r="C89" t="str">
            <v>Line Revenue</v>
          </cell>
          <cell r="E89">
            <v>23797.481500000002</v>
          </cell>
          <cell r="F89">
            <v>23797.481500000002</v>
          </cell>
          <cell r="G89">
            <v>22135.98157</v>
          </cell>
          <cell r="H89">
            <v>22135.98157</v>
          </cell>
        </row>
        <row r="90">
          <cell r="A90">
            <v>87</v>
          </cell>
          <cell r="C90" t="str">
            <v>Line Charges</v>
          </cell>
          <cell r="E90">
            <v>-23062.006350000003</v>
          </cell>
          <cell r="F90">
            <v>-23062.006350000003</v>
          </cell>
          <cell r="G90">
            <v>-21823.501899999999</v>
          </cell>
          <cell r="H90">
            <v>-21823.501899999999</v>
          </cell>
        </row>
        <row r="91">
          <cell r="A91">
            <v>88</v>
          </cell>
          <cell r="B91" t="str">
            <v>017</v>
          </cell>
          <cell r="C91" t="str">
            <v>Energy Transmission Rev (TP)</v>
          </cell>
          <cell r="E91">
            <v>565893.51</v>
          </cell>
          <cell r="F91">
            <v>565893.51</v>
          </cell>
          <cell r="G91">
            <v>752204.7</v>
          </cell>
          <cell r="H91">
            <v>752204.7</v>
          </cell>
        </row>
        <row r="92">
          <cell r="A92">
            <v>89</v>
          </cell>
          <cell r="B92" t="str">
            <v>110</v>
          </cell>
          <cell r="C92" t="str">
            <v>Energy Charges</v>
          </cell>
          <cell r="E92">
            <v>0</v>
          </cell>
          <cell r="F92">
            <v>0</v>
          </cell>
          <cell r="G92">
            <v>0</v>
          </cell>
          <cell r="H92">
            <v>0</v>
          </cell>
        </row>
        <row r="93">
          <cell r="A93">
            <v>90</v>
          </cell>
          <cell r="B93" t="str">
            <v>121</v>
          </cell>
          <cell r="C93" t="str">
            <v>AC Connection Charges</v>
          </cell>
          <cell r="E93">
            <v>-477496.44</v>
          </cell>
          <cell r="F93">
            <v>-477496.44</v>
          </cell>
          <cell r="G93">
            <v>-392897.3</v>
          </cell>
          <cell r="H93">
            <v>-392897.3</v>
          </cell>
        </row>
        <row r="94">
          <cell r="A94">
            <v>91</v>
          </cell>
          <cell r="B94" t="str">
            <v>122</v>
          </cell>
          <cell r="C94" t="str">
            <v>HVDC Charges</v>
          </cell>
          <cell r="E94">
            <v>-4053006.09</v>
          </cell>
          <cell r="F94">
            <v>-4053006.09</v>
          </cell>
          <cell r="G94">
            <v>-3875307</v>
          </cell>
          <cell r="H94">
            <v>-3875307</v>
          </cell>
        </row>
        <row r="95">
          <cell r="A95">
            <v>92</v>
          </cell>
          <cell r="B95" t="str">
            <v>128</v>
          </cell>
          <cell r="C95" t="str">
            <v>Rental Rebates</v>
          </cell>
          <cell r="E95">
            <v>-991.52</v>
          </cell>
          <cell r="F95">
            <v>-991.52</v>
          </cell>
          <cell r="G95">
            <v>418.82</v>
          </cell>
          <cell r="H95">
            <v>418.82</v>
          </cell>
        </row>
        <row r="96">
          <cell r="A96">
            <v>93</v>
          </cell>
          <cell r="B96" t="str">
            <v>129</v>
          </cell>
          <cell r="C96" t="str">
            <v>Anciliary Services Costs</v>
          </cell>
          <cell r="E96">
            <v>0</v>
          </cell>
          <cell r="F96">
            <v>0</v>
          </cell>
          <cell r="G96">
            <v>-29339.95</v>
          </cell>
          <cell r="H96">
            <v>-29339.95</v>
          </cell>
        </row>
        <row r="97">
          <cell r="A97">
            <v>94</v>
          </cell>
          <cell r="B97" t="str">
            <v>12A</v>
          </cell>
          <cell r="C97" t="str">
            <v>Rental Rebates DC</v>
          </cell>
          <cell r="E97">
            <v>3426641.01</v>
          </cell>
          <cell r="F97">
            <v>3426641.01</v>
          </cell>
          <cell r="G97">
            <v>103119.62</v>
          </cell>
          <cell r="H97">
            <v>103119.62</v>
          </cell>
        </row>
        <row r="98">
          <cell r="A98">
            <v>95</v>
          </cell>
          <cell r="B98" t="str">
            <v>12C</v>
          </cell>
          <cell r="C98" t="str">
            <v>Transmission EVA Credits</v>
          </cell>
          <cell r="E98">
            <v>0</v>
          </cell>
          <cell r="F98">
            <v>0</v>
          </cell>
          <cell r="G98">
            <v>425493.44</v>
          </cell>
          <cell r="H98">
            <v>425493.44</v>
          </cell>
        </row>
        <row r="99">
          <cell r="A99">
            <v>96</v>
          </cell>
          <cell r="B99" t="str">
            <v>130</v>
          </cell>
          <cell r="C99" t="str">
            <v>Energy Transmission Costs</v>
          </cell>
          <cell r="E99">
            <v>0</v>
          </cell>
          <cell r="F99">
            <v>0</v>
          </cell>
          <cell r="G99">
            <v>-208358.71</v>
          </cell>
          <cell r="H99">
            <v>-208358.71</v>
          </cell>
        </row>
        <row r="100">
          <cell r="A100">
            <v>97</v>
          </cell>
          <cell r="C100" t="str">
            <v>Ancillary Revenues (Transpower)</v>
          </cell>
          <cell r="E100">
            <v>565.89350999999999</v>
          </cell>
          <cell r="F100">
            <v>565.89350999999999</v>
          </cell>
          <cell r="G100">
            <v>722.86474999999996</v>
          </cell>
          <cell r="H100">
            <v>722.86474999999996</v>
          </cell>
        </row>
        <row r="101">
          <cell r="A101">
            <v>98</v>
          </cell>
          <cell r="C101" t="str">
            <v>HVDC &amp; AC Charges</v>
          </cell>
          <cell r="E101">
            <v>-4530.5025300000007</v>
          </cell>
          <cell r="F101">
            <v>-4530.5025300000007</v>
          </cell>
          <cell r="G101">
            <v>-4268.2042999999994</v>
          </cell>
          <cell r="H101">
            <v>-4268.2042999999994</v>
          </cell>
        </row>
        <row r="102">
          <cell r="A102">
            <v>99</v>
          </cell>
          <cell r="C102" t="str">
            <v>Constraint Rental Rebates</v>
          </cell>
          <cell r="E102">
            <v>3425.6494899999998</v>
          </cell>
          <cell r="F102">
            <v>3425.6494899999998</v>
          </cell>
          <cell r="G102">
            <v>320.67317000000003</v>
          </cell>
          <cell r="H102">
            <v>320.67317000000003</v>
          </cell>
        </row>
        <row r="103">
          <cell r="A103">
            <v>100</v>
          </cell>
          <cell r="E103">
            <v>0</v>
          </cell>
          <cell r="F103">
            <v>0</v>
          </cell>
          <cell r="G103">
            <v>0</v>
          </cell>
          <cell r="H103">
            <v>0</v>
          </cell>
        </row>
        <row r="104">
          <cell r="A104">
            <v>101</v>
          </cell>
          <cell r="B104" t="str">
            <v>051</v>
          </cell>
          <cell r="C104" t="str">
            <v>Lease/Rental Income</v>
          </cell>
          <cell r="E104">
            <v>0</v>
          </cell>
          <cell r="F104">
            <v>0</v>
          </cell>
          <cell r="G104">
            <v>0</v>
          </cell>
          <cell r="H104">
            <v>0</v>
          </cell>
        </row>
        <row r="105">
          <cell r="A105">
            <v>102</v>
          </cell>
          <cell r="B105" t="str">
            <v>054</v>
          </cell>
          <cell r="C105" t="str">
            <v>Gain on Sale of Fixed Assets</v>
          </cell>
          <cell r="E105">
            <v>0</v>
          </cell>
          <cell r="F105">
            <v>0</v>
          </cell>
          <cell r="G105">
            <v>2828.41</v>
          </cell>
          <cell r="H105">
            <v>2828.41</v>
          </cell>
        </row>
        <row r="106">
          <cell r="A106">
            <v>103</v>
          </cell>
          <cell r="B106" t="str">
            <v>055</v>
          </cell>
          <cell r="C106" t="str">
            <v>Miscellaneous Income</v>
          </cell>
          <cell r="E106">
            <v>295467.77</v>
          </cell>
          <cell r="F106">
            <v>295467.77</v>
          </cell>
          <cell r="G106">
            <v>172980.18</v>
          </cell>
          <cell r="H106">
            <v>172980.18</v>
          </cell>
        </row>
        <row r="107">
          <cell r="A107">
            <v>104</v>
          </cell>
          <cell r="B107" t="str">
            <v>058</v>
          </cell>
          <cell r="C107" t="str">
            <v>Field Service Revenue</v>
          </cell>
          <cell r="E107">
            <v>178452.65</v>
          </cell>
          <cell r="F107">
            <v>178452.65</v>
          </cell>
          <cell r="G107">
            <v>81616.960000000006</v>
          </cell>
          <cell r="H107">
            <v>81616.960000000006</v>
          </cell>
        </row>
        <row r="108">
          <cell r="A108">
            <v>105</v>
          </cell>
          <cell r="C108" t="str">
            <v>Miscellaneous Fees</v>
          </cell>
          <cell r="E108">
            <v>473.92042000000004</v>
          </cell>
          <cell r="F108">
            <v>473.92042000000004</v>
          </cell>
          <cell r="G108">
            <v>257.42554999999999</v>
          </cell>
          <cell r="H108">
            <v>257.42554999999999</v>
          </cell>
        </row>
        <row r="109">
          <cell r="A109">
            <v>106</v>
          </cell>
          <cell r="E109">
            <v>0</v>
          </cell>
          <cell r="F109">
            <v>0</v>
          </cell>
          <cell r="G109">
            <v>0</v>
          </cell>
          <cell r="H109">
            <v>0</v>
          </cell>
        </row>
        <row r="110">
          <cell r="A110">
            <v>107</v>
          </cell>
          <cell r="E110">
            <v>0</v>
          </cell>
          <cell r="F110">
            <v>0</v>
          </cell>
          <cell r="G110">
            <v>0</v>
          </cell>
          <cell r="H110">
            <v>0</v>
          </cell>
        </row>
        <row r="111">
          <cell r="A111">
            <v>108</v>
          </cell>
          <cell r="E111">
            <v>0</v>
          </cell>
          <cell r="F111">
            <v>0</v>
          </cell>
          <cell r="G111">
            <v>0</v>
          </cell>
          <cell r="H111">
            <v>0</v>
          </cell>
        </row>
      </sheetData>
      <sheetData sheetId="4">
        <row r="4">
          <cell r="A4">
            <v>1</v>
          </cell>
        </row>
        <row r="5">
          <cell r="A5">
            <v>2</v>
          </cell>
          <cell r="C5" t="str">
            <v>Generation</v>
          </cell>
          <cell r="D5" t="str">
            <v>Volume</v>
          </cell>
          <cell r="E5">
            <v>1038408.030769231</v>
          </cell>
          <cell r="F5">
            <v>1038408.030769231</v>
          </cell>
          <cell r="G5">
            <v>1003359</v>
          </cell>
          <cell r="H5">
            <v>1003359</v>
          </cell>
        </row>
        <row r="6">
          <cell r="A6">
            <v>3</v>
          </cell>
          <cell r="C6" t="str">
            <v>Waitaki Gen</v>
          </cell>
          <cell r="D6" t="str">
            <v>Volume</v>
          </cell>
          <cell r="E6">
            <v>637452.47032967047</v>
          </cell>
          <cell r="F6">
            <v>637452.47032967047</v>
          </cell>
          <cell r="G6">
            <v>610311</v>
          </cell>
          <cell r="H6">
            <v>610311</v>
          </cell>
        </row>
        <row r="7">
          <cell r="A7">
            <v>4</v>
          </cell>
          <cell r="C7" t="str">
            <v>Man Gen Comalco - off market</v>
          </cell>
          <cell r="D7" t="str">
            <v>Volume</v>
          </cell>
          <cell r="E7">
            <v>394588.41758241761</v>
          </cell>
          <cell r="F7">
            <v>394588.41758241761</v>
          </cell>
          <cell r="G7">
            <v>393048</v>
          </cell>
          <cell r="H7">
            <v>393048</v>
          </cell>
        </row>
        <row r="8">
          <cell r="A8">
            <v>5</v>
          </cell>
          <cell r="C8" t="str">
            <v>Te Apiti Wind Generation</v>
          </cell>
          <cell r="D8" t="str">
            <v>Volume</v>
          </cell>
          <cell r="E8">
            <v>6367.1428571429797</v>
          </cell>
          <cell r="F8">
            <v>6367.1428571429797</v>
          </cell>
          <cell r="G8">
            <v>0</v>
          </cell>
          <cell r="H8">
            <v>0</v>
          </cell>
        </row>
        <row r="9">
          <cell r="A9">
            <v>6</v>
          </cell>
          <cell r="E9">
            <v>0</v>
          </cell>
          <cell r="F9">
            <v>0</v>
          </cell>
          <cell r="G9">
            <v>0</v>
          </cell>
          <cell r="H9">
            <v>0</v>
          </cell>
        </row>
        <row r="10">
          <cell r="A10">
            <v>7</v>
          </cell>
          <cell r="C10" t="str">
            <v>Comalco Supplementary Fixed Price Vol</v>
          </cell>
          <cell r="D10" t="str">
            <v>Volume</v>
          </cell>
          <cell r="E10">
            <v>27156</v>
          </cell>
          <cell r="F10">
            <v>27156</v>
          </cell>
          <cell r="G10">
            <v>13838</v>
          </cell>
          <cell r="H10">
            <v>13838</v>
          </cell>
        </row>
        <row r="11">
          <cell r="A11">
            <v>8</v>
          </cell>
          <cell r="C11" t="str">
            <v>Comalco Volume at fixed price</v>
          </cell>
          <cell r="D11" t="str">
            <v>Volume</v>
          </cell>
          <cell r="E11">
            <v>404364.01571428601</v>
          </cell>
          <cell r="F11">
            <v>404364.01571428601</v>
          </cell>
          <cell r="G11">
            <v>404550</v>
          </cell>
          <cell r="H11">
            <v>404550</v>
          </cell>
        </row>
        <row r="12">
          <cell r="A12">
            <v>9</v>
          </cell>
          <cell r="C12" t="str">
            <v>Comalco Supplementary Spot Vol</v>
          </cell>
          <cell r="D12" t="str">
            <v>Volume</v>
          </cell>
          <cell r="E12">
            <v>11160</v>
          </cell>
          <cell r="F12">
            <v>11160</v>
          </cell>
          <cell r="G12">
            <v>0</v>
          </cell>
          <cell r="H12">
            <v>0</v>
          </cell>
        </row>
        <row r="13">
          <cell r="A13">
            <v>10</v>
          </cell>
          <cell r="C13" t="str">
            <v>Comalco Volume at fixed price</v>
          </cell>
          <cell r="D13" t="str">
            <v>Volume</v>
          </cell>
          <cell r="E13">
            <v>404364.01571428601</v>
          </cell>
          <cell r="F13">
            <v>404364.01571428601</v>
          </cell>
          <cell r="G13">
            <v>404550</v>
          </cell>
          <cell r="H13">
            <v>404550</v>
          </cell>
        </row>
        <row r="14">
          <cell r="A14">
            <v>11</v>
          </cell>
        </row>
        <row r="15">
          <cell r="A15">
            <v>12</v>
          </cell>
          <cell r="C15" t="str">
            <v>Comalco Purchases Fixed Price Contracts</v>
          </cell>
          <cell r="D15" t="str">
            <v>Volume</v>
          </cell>
          <cell r="E15">
            <v>-431520.01571428601</v>
          </cell>
          <cell r="F15">
            <v>-431520.01571428601</v>
          </cell>
          <cell r="G15">
            <v>-453840</v>
          </cell>
          <cell r="H15">
            <v>-453840</v>
          </cell>
        </row>
        <row r="16">
          <cell r="A16">
            <v>13</v>
          </cell>
          <cell r="C16" t="str">
            <v>Comalco Purchases Supplementary Spot Volume</v>
          </cell>
          <cell r="D16" t="str">
            <v>Volume</v>
          </cell>
          <cell r="E16">
            <v>-11160</v>
          </cell>
          <cell r="F16">
            <v>-11160</v>
          </cell>
          <cell r="G16">
            <v>0</v>
          </cell>
          <cell r="H16">
            <v>0</v>
          </cell>
        </row>
        <row r="17">
          <cell r="A17">
            <v>14</v>
          </cell>
          <cell r="E17">
            <v>0</v>
          </cell>
          <cell r="F17">
            <v>0</v>
          </cell>
          <cell r="G17">
            <v>0</v>
          </cell>
          <cell r="H17">
            <v>0</v>
          </cell>
        </row>
        <row r="18">
          <cell r="A18">
            <v>15</v>
          </cell>
          <cell r="C18" t="str">
            <v>Retail Contract Purchase Volume</v>
          </cell>
          <cell r="D18" t="str">
            <v>Volume</v>
          </cell>
          <cell r="E18">
            <v>-503973.78</v>
          </cell>
          <cell r="F18">
            <v>-503973.78</v>
          </cell>
          <cell r="G18">
            <v>463685.91790474451</v>
          </cell>
          <cell r="H18">
            <v>463685.91790474451</v>
          </cell>
        </row>
        <row r="19">
          <cell r="A19">
            <v>16</v>
          </cell>
          <cell r="C19" t="str">
            <v>Retail Spot Purchase Volume</v>
          </cell>
          <cell r="D19" t="str">
            <v>Volume</v>
          </cell>
          <cell r="E19">
            <v>-100608.51714285718</v>
          </cell>
          <cell r="F19">
            <v>-100608.51714285718</v>
          </cell>
          <cell r="G19">
            <v>109604</v>
          </cell>
          <cell r="H19">
            <v>109604</v>
          </cell>
        </row>
        <row r="20">
          <cell r="A20">
            <v>17</v>
          </cell>
          <cell r="E20">
            <v>0</v>
          </cell>
          <cell r="F20">
            <v>0</v>
          </cell>
          <cell r="G20">
            <v>0</v>
          </cell>
          <cell r="H20">
            <v>0</v>
          </cell>
        </row>
        <row r="21">
          <cell r="A21">
            <v>18</v>
          </cell>
          <cell r="C21" t="str">
            <v>Retail Hedges</v>
          </cell>
          <cell r="D21" t="str">
            <v>Volume</v>
          </cell>
          <cell r="E21">
            <v>40511.962857142855</v>
          </cell>
          <cell r="F21">
            <v>40511.962857142855</v>
          </cell>
          <cell r="G21">
            <v>0</v>
          </cell>
          <cell r="H21">
            <v>0</v>
          </cell>
        </row>
        <row r="22">
          <cell r="A22">
            <v>19</v>
          </cell>
          <cell r="C22" t="str">
            <v>Wholesale Hedges Sell</v>
          </cell>
          <cell r="D22" t="str">
            <v>Volume</v>
          </cell>
          <cell r="E22">
            <v>104311.75571428573</v>
          </cell>
          <cell r="F22">
            <v>104311.75571428573</v>
          </cell>
          <cell r="G22">
            <v>154206.83285714284</v>
          </cell>
          <cell r="H22">
            <v>154206.83285714284</v>
          </cell>
        </row>
        <row r="23">
          <cell r="A23">
            <v>20</v>
          </cell>
          <cell r="C23" t="str">
            <v>Wholesale Hedges Buy</v>
          </cell>
          <cell r="D23" t="str">
            <v>Volume</v>
          </cell>
          <cell r="E23">
            <v>0</v>
          </cell>
          <cell r="F23">
            <v>0</v>
          </cell>
          <cell r="G23">
            <v>0</v>
          </cell>
          <cell r="H23">
            <v>0</v>
          </cell>
        </row>
        <row r="24">
          <cell r="A24">
            <v>21</v>
          </cell>
          <cell r="E24">
            <v>0</v>
          </cell>
          <cell r="F24">
            <v>0</v>
          </cell>
          <cell r="G24">
            <v>0</v>
          </cell>
          <cell r="H24">
            <v>0</v>
          </cell>
        </row>
        <row r="25">
          <cell r="A25">
            <v>22</v>
          </cell>
          <cell r="C25" t="str">
            <v>RES / SME Sales Volume</v>
          </cell>
          <cell r="D25" t="str">
            <v>Volume</v>
          </cell>
          <cell r="E25">
            <v>275009.61142857146</v>
          </cell>
          <cell r="F25">
            <v>275009.61142857146</v>
          </cell>
          <cell r="G25">
            <v>247249</v>
          </cell>
          <cell r="H25">
            <v>247249</v>
          </cell>
        </row>
        <row r="26">
          <cell r="A26">
            <v>23</v>
          </cell>
          <cell r="C26" t="str">
            <v>Contracted TOU Sales Vol</v>
          </cell>
          <cell r="D26" t="str">
            <v>Volume</v>
          </cell>
          <cell r="E26">
            <v>161668.49714285714</v>
          </cell>
          <cell r="F26">
            <v>161668.49714285714</v>
          </cell>
          <cell r="G26">
            <v>188534.49205242161</v>
          </cell>
          <cell r="H26">
            <v>188534.49205242161</v>
          </cell>
        </row>
        <row r="27">
          <cell r="A27">
            <v>24</v>
          </cell>
          <cell r="C27" t="str">
            <v>Nominated Volume TOU Sales Vol</v>
          </cell>
          <cell r="D27" t="str">
            <v>Volume</v>
          </cell>
          <cell r="E27">
            <v>42433.702857142889</v>
          </cell>
          <cell r="F27">
            <v>42433.702857142889</v>
          </cell>
          <cell r="G27">
            <v>0</v>
          </cell>
          <cell r="H27">
            <v>0</v>
          </cell>
        </row>
        <row r="28">
          <cell r="A28">
            <v>25</v>
          </cell>
          <cell r="C28" t="str">
            <v>TOU Spot volumes</v>
          </cell>
          <cell r="D28" t="str">
            <v>Volume</v>
          </cell>
          <cell r="E28">
            <v>99421.132857142817</v>
          </cell>
          <cell r="F28">
            <v>99421.132857142817</v>
          </cell>
          <cell r="G28">
            <v>109604</v>
          </cell>
          <cell r="H28">
            <v>109604</v>
          </cell>
        </row>
        <row r="29">
          <cell r="A29">
            <v>26</v>
          </cell>
          <cell r="E29">
            <v>0</v>
          </cell>
          <cell r="F29">
            <v>0</v>
          </cell>
          <cell r="G29">
            <v>0</v>
          </cell>
          <cell r="H29">
            <v>0</v>
          </cell>
        </row>
        <row r="30">
          <cell r="A30">
            <v>27</v>
          </cell>
          <cell r="C30" t="str">
            <v>total spot vols</v>
          </cell>
          <cell r="E30">
            <v>99421.132857142817</v>
          </cell>
          <cell r="F30">
            <v>99421.132857142817</v>
          </cell>
          <cell r="G30">
            <v>109604</v>
          </cell>
          <cell r="H30">
            <v>109604</v>
          </cell>
        </row>
        <row r="31">
          <cell r="A31">
            <v>28</v>
          </cell>
          <cell r="C31" t="str">
            <v>Total EGR Purchases for month</v>
          </cell>
          <cell r="E31">
            <v>-1047262.3128571432</v>
          </cell>
          <cell r="F31">
            <v>-1047262.3128571432</v>
          </cell>
          <cell r="G31">
            <v>119449.91790474451</v>
          </cell>
          <cell r="H31">
            <v>119449.91790474451</v>
          </cell>
        </row>
        <row r="32">
          <cell r="A32">
            <v>29</v>
          </cell>
          <cell r="E32">
            <v>0</v>
          </cell>
          <cell r="F32">
            <v>0</v>
          </cell>
          <cell r="G32">
            <v>0</v>
          </cell>
          <cell r="H32">
            <v>0</v>
          </cell>
        </row>
        <row r="33">
          <cell r="A33">
            <v>30</v>
          </cell>
          <cell r="E33">
            <v>0</v>
          </cell>
          <cell r="F33">
            <v>0</v>
          </cell>
          <cell r="G33">
            <v>0</v>
          </cell>
          <cell r="H33">
            <v>0</v>
          </cell>
        </row>
        <row r="34">
          <cell r="A34">
            <v>31</v>
          </cell>
          <cell r="C34" t="str">
            <v>Spot Purchases</v>
          </cell>
          <cell r="E34">
            <v>-111768.51714285718</v>
          </cell>
          <cell r="F34">
            <v>-111768.51714285718</v>
          </cell>
          <cell r="G34">
            <v>109604</v>
          </cell>
          <cell r="H34">
            <v>109604</v>
          </cell>
        </row>
        <row r="35">
          <cell r="A35">
            <v>32</v>
          </cell>
          <cell r="E35">
            <v>0</v>
          </cell>
          <cell r="F35">
            <v>0</v>
          </cell>
          <cell r="G35">
            <v>0</v>
          </cell>
          <cell r="H35">
            <v>0</v>
          </cell>
        </row>
        <row r="36">
          <cell r="A36">
            <v>33</v>
          </cell>
          <cell r="E36">
            <v>0</v>
          </cell>
          <cell r="F36">
            <v>0</v>
          </cell>
          <cell r="G36">
            <v>0</v>
          </cell>
          <cell r="H36">
            <v>0</v>
          </cell>
        </row>
        <row r="37">
          <cell r="A37">
            <v>34</v>
          </cell>
          <cell r="C37" t="str">
            <v>total non-spotEnergy purchases</v>
          </cell>
          <cell r="E37">
            <v>-935493.79571428604</v>
          </cell>
          <cell r="F37">
            <v>-935493.79571428604</v>
          </cell>
          <cell r="G37">
            <v>9845.9179047445068</v>
          </cell>
          <cell r="H37">
            <v>9845.9179047445068</v>
          </cell>
        </row>
        <row r="38">
          <cell r="A38">
            <v>35</v>
          </cell>
          <cell r="E38">
            <v>0</v>
          </cell>
          <cell r="F38">
            <v>0</v>
          </cell>
          <cell r="G38">
            <v>0</v>
          </cell>
          <cell r="H38">
            <v>0</v>
          </cell>
        </row>
        <row r="39">
          <cell r="A39">
            <v>36</v>
          </cell>
          <cell r="C39" t="str">
            <v>Sales from Waitaki</v>
          </cell>
          <cell r="D39" t="str">
            <v>Revenue</v>
          </cell>
          <cell r="E39">
            <v>42236.372802918326</v>
          </cell>
          <cell r="F39">
            <v>42236.372802918326</v>
          </cell>
          <cell r="G39">
            <v>46262</v>
          </cell>
          <cell r="H39">
            <v>46262</v>
          </cell>
        </row>
        <row r="40">
          <cell r="A40">
            <v>37</v>
          </cell>
          <cell r="C40" t="str">
            <v>Te Apiti Wind sales</v>
          </cell>
          <cell r="D40" t="str">
            <v>Revenue</v>
          </cell>
          <cell r="E40">
            <v>421.8746211221831</v>
          </cell>
          <cell r="F40">
            <v>421.8746211221831</v>
          </cell>
          <cell r="G40">
            <v>0</v>
          </cell>
          <cell r="H40">
            <v>0</v>
          </cell>
        </row>
        <row r="41">
          <cell r="A41">
            <v>38</v>
          </cell>
          <cell r="C41" t="str">
            <v>Sales from Manapouri</v>
          </cell>
          <cell r="D41" t="str">
            <v>Revenue</v>
          </cell>
          <cell r="E41">
            <v>26144.668480311131</v>
          </cell>
          <cell r="F41">
            <v>26144.668480311131</v>
          </cell>
          <cell r="G41">
            <v>29793</v>
          </cell>
          <cell r="H41">
            <v>29793</v>
          </cell>
        </row>
        <row r="42">
          <cell r="A42">
            <v>39</v>
          </cell>
          <cell r="E42">
            <v>0</v>
          </cell>
          <cell r="F42">
            <v>0</v>
          </cell>
          <cell r="G42">
            <v>0</v>
          </cell>
          <cell r="H42">
            <v>0</v>
          </cell>
        </row>
        <row r="43">
          <cell r="A43">
            <v>40</v>
          </cell>
          <cell r="C43" t="str">
            <v>Comalco</v>
          </cell>
          <cell r="D43" t="str">
            <v>Comalco Supp Fixed Price</v>
          </cell>
          <cell r="E43">
            <v>1771.38588</v>
          </cell>
          <cell r="F43">
            <v>1771.38588</v>
          </cell>
          <cell r="G43">
            <v>0</v>
          </cell>
          <cell r="H43">
            <v>0</v>
          </cell>
        </row>
        <row r="44">
          <cell r="A44">
            <v>41</v>
          </cell>
          <cell r="D44" t="str">
            <v>Comalco Supplementary Spot</v>
          </cell>
          <cell r="E44">
            <v>855.51161709803739</v>
          </cell>
          <cell r="F44">
            <v>855.51161709803739</v>
          </cell>
          <cell r="G44">
            <v>1013</v>
          </cell>
          <cell r="H44">
            <v>1013</v>
          </cell>
        </row>
        <row r="45">
          <cell r="A45">
            <v>42</v>
          </cell>
          <cell r="D45" t="str">
            <v>Comalco fixed price</v>
          </cell>
          <cell r="E45">
            <v>18432.134339999997</v>
          </cell>
          <cell r="F45">
            <v>18432.134339999997</v>
          </cell>
          <cell r="G45">
            <v>15979</v>
          </cell>
          <cell r="H45">
            <v>15979</v>
          </cell>
        </row>
        <row r="46">
          <cell r="A46">
            <v>43</v>
          </cell>
          <cell r="C46" t="str">
            <v>Comalco Volume at fixed price</v>
          </cell>
          <cell r="E46">
            <v>20203.520219999999</v>
          </cell>
          <cell r="F46">
            <v>20203.520219999999</v>
          </cell>
          <cell r="G46">
            <v>15979</v>
          </cell>
          <cell r="H46">
            <v>15979</v>
          </cell>
        </row>
        <row r="47">
          <cell r="A47">
            <v>44</v>
          </cell>
          <cell r="D47" t="str">
            <v>Comalco Purchases Fixed Price Contracts</v>
          </cell>
          <cell r="E47">
            <v>-30072.530463120849</v>
          </cell>
          <cell r="F47">
            <v>-30072.530463120849</v>
          </cell>
          <cell r="G47">
            <v>-32681.941200000001</v>
          </cell>
          <cell r="H47">
            <v>-32681.941200000001</v>
          </cell>
        </row>
        <row r="48">
          <cell r="A48">
            <v>45</v>
          </cell>
          <cell r="D48" t="str">
            <v>Comalco Purchases Supplementary Spot</v>
          </cell>
          <cell r="E48">
            <v>-777.73782848265284</v>
          </cell>
          <cell r="F48">
            <v>-777.73782848265284</v>
          </cell>
          <cell r="G48">
            <v>-5055.0587999999989</v>
          </cell>
          <cell r="H48">
            <v>-5055.0587999999989</v>
          </cell>
        </row>
        <row r="49">
          <cell r="A49">
            <v>46</v>
          </cell>
          <cell r="E49">
            <v>-30850.268291603501</v>
          </cell>
          <cell r="F49">
            <v>-30850.268291603501</v>
          </cell>
          <cell r="G49">
            <v>-37737</v>
          </cell>
          <cell r="H49">
            <v>-37737</v>
          </cell>
        </row>
        <row r="50">
          <cell r="A50">
            <v>47</v>
          </cell>
          <cell r="C50" t="str">
            <v>Direct Supply</v>
          </cell>
          <cell r="D50" t="str">
            <v>RES /SME</v>
          </cell>
          <cell r="E50">
            <v>21733.436157142867</v>
          </cell>
          <cell r="F50">
            <v>21733.436157142867</v>
          </cell>
          <cell r="G50">
            <v>17993</v>
          </cell>
          <cell r="H50">
            <v>17993</v>
          </cell>
        </row>
        <row r="51">
          <cell r="A51">
            <v>48</v>
          </cell>
          <cell r="D51" t="str">
            <v>Contracted TOU</v>
          </cell>
          <cell r="E51">
            <v>11624.177815714289</v>
          </cell>
          <cell r="F51">
            <v>11624.177815714289</v>
          </cell>
          <cell r="G51">
            <v>12071</v>
          </cell>
          <cell r="H51">
            <v>12071</v>
          </cell>
        </row>
        <row r="52">
          <cell r="A52">
            <v>49</v>
          </cell>
          <cell r="D52" t="str">
            <v>Nom Vol TOU</v>
          </cell>
          <cell r="E52">
            <v>3508.4554757142878</v>
          </cell>
          <cell r="F52">
            <v>3508.4554757142878</v>
          </cell>
          <cell r="G52">
            <v>30064</v>
          </cell>
          <cell r="H52">
            <v>30064</v>
          </cell>
        </row>
        <row r="53">
          <cell r="A53">
            <v>50</v>
          </cell>
        </row>
        <row r="54">
          <cell r="A54">
            <v>51</v>
          </cell>
        </row>
        <row r="55">
          <cell r="A55">
            <v>52</v>
          </cell>
          <cell r="D55" t="str">
            <v>Discounts &amp; Doubtful debts</v>
          </cell>
          <cell r="E55">
            <v>-3471.2785157142853</v>
          </cell>
          <cell r="F55">
            <v>-3471.2785157142853</v>
          </cell>
          <cell r="G55">
            <v>-2432</v>
          </cell>
          <cell r="H55">
            <v>-2432</v>
          </cell>
        </row>
        <row r="56">
          <cell r="A56">
            <v>53</v>
          </cell>
        </row>
        <row r="57">
          <cell r="A57">
            <v>54</v>
          </cell>
        </row>
        <row r="58">
          <cell r="A58">
            <v>55</v>
          </cell>
          <cell r="D58" t="str">
            <v>TOU Spot</v>
          </cell>
          <cell r="E58">
            <v>7568.5330061450577</v>
          </cell>
          <cell r="F58">
            <v>7568.5330061450577</v>
          </cell>
          <cell r="G58">
            <v>8002</v>
          </cell>
          <cell r="H58">
            <v>8002</v>
          </cell>
        </row>
        <row r="59">
          <cell r="A59">
            <v>56</v>
          </cell>
          <cell r="D59" t="str">
            <v>Spot purchase Costs</v>
          </cell>
          <cell r="E59">
            <v>-7654.1670227252753</v>
          </cell>
          <cell r="F59">
            <v>-7654.1670227252753</v>
          </cell>
          <cell r="G59">
            <v>8002</v>
          </cell>
          <cell r="H59">
            <v>8002</v>
          </cell>
        </row>
        <row r="60">
          <cell r="A60">
            <v>57</v>
          </cell>
          <cell r="D60" t="str">
            <v>Total  purchase costs</v>
          </cell>
          <cell r="E60">
            <v>-75630.041669018872</v>
          </cell>
          <cell r="F60">
            <v>-75630.041669018872</v>
          </cell>
          <cell r="G60">
            <v>0</v>
          </cell>
          <cell r="H60">
            <v>0</v>
          </cell>
        </row>
        <row r="61">
          <cell r="A61">
            <v>58</v>
          </cell>
          <cell r="F61">
            <v>0</v>
          </cell>
          <cell r="G61">
            <v>0</v>
          </cell>
          <cell r="H61">
            <v>0</v>
          </cell>
        </row>
        <row r="62">
          <cell r="A62">
            <v>59</v>
          </cell>
          <cell r="F62">
            <v>0</v>
          </cell>
          <cell r="G62">
            <v>0</v>
          </cell>
          <cell r="H62">
            <v>0</v>
          </cell>
        </row>
        <row r="63">
          <cell r="A63">
            <v>60</v>
          </cell>
          <cell r="D63" t="str">
            <v>total non spot purchase costs</v>
          </cell>
          <cell r="E63">
            <v>-37125.606354690099</v>
          </cell>
          <cell r="F63">
            <v>-37125.606354690099</v>
          </cell>
          <cell r="G63">
            <v>-24021.414000000001</v>
          </cell>
          <cell r="H63">
            <v>-24021.414000000001</v>
          </cell>
        </row>
        <row r="64">
          <cell r="A64">
            <v>61</v>
          </cell>
          <cell r="C64" t="str">
            <v>Retail Hedges Sell</v>
          </cell>
          <cell r="D64" t="str">
            <v>Revenue - at fixed</v>
          </cell>
          <cell r="E64">
            <v>2794.4998342857139</v>
          </cell>
          <cell r="F64">
            <v>2794.4998342857139</v>
          </cell>
          <cell r="G64">
            <v>6869</v>
          </cell>
          <cell r="H64">
            <v>6869</v>
          </cell>
        </row>
        <row r="65">
          <cell r="A65">
            <v>62</v>
          </cell>
          <cell r="D65" t="str">
            <v>Cost - at spot</v>
          </cell>
          <cell r="E65">
            <v>-2817.7170304263741</v>
          </cell>
          <cell r="F65">
            <v>-2817.7170304263741</v>
          </cell>
          <cell r="G65">
            <v>-12515</v>
          </cell>
          <cell r="H65">
            <v>-12515</v>
          </cell>
        </row>
        <row r="66">
          <cell r="A66">
            <v>63</v>
          </cell>
          <cell r="D66" t="str">
            <v>Total non spot purchase costs incl comalco</v>
          </cell>
          <cell r="E66">
            <v>-67198.136817810941</v>
          </cell>
          <cell r="F66">
            <v>-67198.136817810941</v>
          </cell>
          <cell r="G66">
            <v>0</v>
          </cell>
          <cell r="H66">
            <v>0</v>
          </cell>
        </row>
        <row r="67">
          <cell r="A67">
            <v>64</v>
          </cell>
          <cell r="C67" t="str">
            <v>Wholesale Hedges Sell</v>
          </cell>
          <cell r="D67" t="str">
            <v>Revenue - at fixed</v>
          </cell>
          <cell r="E67">
            <v>4361.35028285714</v>
          </cell>
          <cell r="F67">
            <v>4361.35028285714</v>
          </cell>
          <cell r="G67">
            <v>0</v>
          </cell>
          <cell r="H67">
            <v>0</v>
          </cell>
        </row>
        <row r="68">
          <cell r="A68">
            <v>65</v>
          </cell>
          <cell r="D68" t="str">
            <v>Cost - at spot</v>
          </cell>
          <cell r="E68">
            <v>-6956.3504345098918</v>
          </cell>
          <cell r="F68">
            <v>-6956.3504345098918</v>
          </cell>
          <cell r="G68">
            <v>0</v>
          </cell>
          <cell r="H68">
            <v>0</v>
          </cell>
        </row>
        <row r="69">
          <cell r="A69">
            <v>66</v>
          </cell>
          <cell r="E69">
            <v>0</v>
          </cell>
          <cell r="F69">
            <v>0</v>
          </cell>
          <cell r="G69">
            <v>0</v>
          </cell>
          <cell r="H69">
            <v>0</v>
          </cell>
        </row>
        <row r="70">
          <cell r="A70">
            <v>67</v>
          </cell>
          <cell r="C70" t="str">
            <v>Wholesale Hedges Buy</v>
          </cell>
          <cell r="D70" t="str">
            <v>Cost - at fixed</v>
          </cell>
          <cell r="E70">
            <v>0</v>
          </cell>
          <cell r="F70">
            <v>0</v>
          </cell>
          <cell r="G70">
            <v>0</v>
          </cell>
          <cell r="H70">
            <v>0</v>
          </cell>
        </row>
        <row r="71">
          <cell r="A71">
            <v>68</v>
          </cell>
          <cell r="D71" t="str">
            <v>Revenue - at spot</v>
          </cell>
          <cell r="E71">
            <v>0</v>
          </cell>
          <cell r="F71">
            <v>0</v>
          </cell>
          <cell r="G71">
            <v>0</v>
          </cell>
          <cell r="H71">
            <v>0</v>
          </cell>
        </row>
        <row r="72">
          <cell r="A72">
            <v>69</v>
          </cell>
          <cell r="C72" t="str">
            <v>RISK ADJUSTMENT TO 25th %ile</v>
          </cell>
          <cell r="E72">
            <v>-3166</v>
          </cell>
          <cell r="F72">
            <v>-3166</v>
          </cell>
          <cell r="G72">
            <v>0</v>
          </cell>
          <cell r="H72">
            <v>0</v>
          </cell>
        </row>
        <row r="73">
          <cell r="A73">
            <v>70</v>
          </cell>
          <cell r="E73">
            <v>0</v>
          </cell>
          <cell r="F73">
            <v>0</v>
          </cell>
          <cell r="G73">
            <v>0</v>
          </cell>
          <cell r="H73">
            <v>0</v>
          </cell>
        </row>
        <row r="74">
          <cell r="A74">
            <v>71</v>
          </cell>
          <cell r="E74">
            <v>0</v>
          </cell>
          <cell r="F74">
            <v>0</v>
          </cell>
          <cell r="G74">
            <v>0</v>
          </cell>
          <cell r="H74">
            <v>0</v>
          </cell>
        </row>
        <row r="75">
          <cell r="A75">
            <v>72</v>
          </cell>
          <cell r="E75">
            <v>0</v>
          </cell>
          <cell r="F75">
            <v>0</v>
          </cell>
          <cell r="G75">
            <v>0</v>
          </cell>
          <cell r="H75">
            <v>0</v>
          </cell>
        </row>
        <row r="76">
          <cell r="A76">
            <v>73</v>
          </cell>
          <cell r="E76">
            <v>0</v>
          </cell>
          <cell r="F76">
            <v>0</v>
          </cell>
          <cell r="G76">
            <v>0</v>
          </cell>
          <cell r="H76">
            <v>0</v>
          </cell>
        </row>
        <row r="77">
          <cell r="A77">
            <v>74</v>
          </cell>
          <cell r="C77" t="str">
            <v>070</v>
          </cell>
          <cell r="D77" t="str">
            <v>Steam/Hot Water Revenues</v>
          </cell>
          <cell r="E77">
            <v>612911.06000000006</v>
          </cell>
          <cell r="F77">
            <v>612911.06000000006</v>
          </cell>
          <cell r="G77">
            <v>0</v>
          </cell>
          <cell r="H77">
            <v>0</v>
          </cell>
        </row>
        <row r="78">
          <cell r="A78">
            <v>75</v>
          </cell>
          <cell r="C78" t="str">
            <v>071</v>
          </cell>
          <cell r="D78" t="str">
            <v>MSOLN - Electricity Revenue</v>
          </cell>
          <cell r="E78">
            <v>0</v>
          </cell>
          <cell r="F78">
            <v>0</v>
          </cell>
          <cell r="G78">
            <v>0</v>
          </cell>
          <cell r="H78">
            <v>0</v>
          </cell>
        </row>
        <row r="79">
          <cell r="A79">
            <v>76</v>
          </cell>
          <cell r="C79" t="str">
            <v>072</v>
          </cell>
          <cell r="D79" t="str">
            <v>MSOLN - Gas Revenue</v>
          </cell>
          <cell r="E79">
            <v>5866</v>
          </cell>
          <cell r="F79">
            <v>5866</v>
          </cell>
          <cell r="G79">
            <v>0</v>
          </cell>
          <cell r="H79">
            <v>0</v>
          </cell>
        </row>
        <row r="80">
          <cell r="A80">
            <v>77</v>
          </cell>
          <cell r="C80" t="str">
            <v>073</v>
          </cell>
          <cell r="D80" t="str">
            <v>MSOLN- Compressed Air Revenue</v>
          </cell>
          <cell r="E80">
            <v>500</v>
          </cell>
          <cell r="F80">
            <v>500</v>
          </cell>
          <cell r="G80">
            <v>0</v>
          </cell>
          <cell r="H80">
            <v>0</v>
          </cell>
        </row>
        <row r="81">
          <cell r="A81">
            <v>78</v>
          </cell>
          <cell r="C81" t="str">
            <v>075</v>
          </cell>
          <cell r="D81" t="str">
            <v>EPC Revenue</v>
          </cell>
          <cell r="E81">
            <v>30000</v>
          </cell>
          <cell r="F81">
            <v>30000</v>
          </cell>
          <cell r="G81">
            <v>0</v>
          </cell>
          <cell r="H81">
            <v>0</v>
          </cell>
        </row>
        <row r="82">
          <cell r="A82">
            <v>79</v>
          </cell>
          <cell r="C82" t="str">
            <v>076</v>
          </cell>
          <cell r="D82" t="str">
            <v>Facilities management Revenue</v>
          </cell>
          <cell r="E82">
            <v>240</v>
          </cell>
          <cell r="F82">
            <v>240</v>
          </cell>
          <cell r="G82">
            <v>0</v>
          </cell>
          <cell r="H82">
            <v>0</v>
          </cell>
        </row>
        <row r="83">
          <cell r="A83">
            <v>80</v>
          </cell>
          <cell r="C83" t="str">
            <v>077</v>
          </cell>
          <cell r="D83" t="str">
            <v>MSOLN Line Charges</v>
          </cell>
          <cell r="F83">
            <v>0</v>
          </cell>
        </row>
        <row r="84">
          <cell r="A84">
            <v>81</v>
          </cell>
          <cell r="C84" t="str">
            <v>109</v>
          </cell>
          <cell r="D84" t="str">
            <v>Coal Purchases - DEC</v>
          </cell>
          <cell r="E84">
            <v>-206666.66</v>
          </cell>
          <cell r="F84">
            <v>-206666.66</v>
          </cell>
          <cell r="G84">
            <v>0</v>
          </cell>
          <cell r="H84">
            <v>0</v>
          </cell>
        </row>
        <row r="85">
          <cell r="A85">
            <v>82</v>
          </cell>
          <cell r="D85" t="str">
            <v>MSOLN SALES</v>
          </cell>
          <cell r="E85">
            <v>649.51706000000001</v>
          </cell>
          <cell r="F85">
            <v>649.51706000000001</v>
          </cell>
          <cell r="G85">
            <v>0</v>
          </cell>
          <cell r="H85">
            <v>0</v>
          </cell>
        </row>
        <row r="86">
          <cell r="A86">
            <v>83</v>
          </cell>
          <cell r="D86" t="str">
            <v>MSOLN COS</v>
          </cell>
          <cell r="E86">
            <v>-206.66666000000001</v>
          </cell>
          <cell r="F86">
            <v>-206.66666000000001</v>
          </cell>
          <cell r="G86">
            <v>0</v>
          </cell>
          <cell r="H86">
            <v>0</v>
          </cell>
        </row>
        <row r="87">
          <cell r="A87">
            <v>84</v>
          </cell>
          <cell r="C87" t="str">
            <v>11P</v>
          </cell>
          <cell r="D87" t="str">
            <v>Line Revenue</v>
          </cell>
          <cell r="E87">
            <v>22029733.07</v>
          </cell>
          <cell r="F87">
            <v>22029733.07</v>
          </cell>
          <cell r="G87">
            <v>0</v>
          </cell>
          <cell r="H87">
            <v>0</v>
          </cell>
        </row>
        <row r="88">
          <cell r="A88">
            <v>85</v>
          </cell>
          <cell r="C88" t="str">
            <v>11Q</v>
          </cell>
          <cell r="D88" t="str">
            <v>Line Charges</v>
          </cell>
          <cell r="E88">
            <v>-22029733.030000001</v>
          </cell>
          <cell r="F88">
            <v>-22029733.030000001</v>
          </cell>
          <cell r="G88">
            <v>0</v>
          </cell>
          <cell r="H88">
            <v>0</v>
          </cell>
        </row>
        <row r="89">
          <cell r="A89">
            <v>86</v>
          </cell>
          <cell r="D89" t="str">
            <v>Line Revenue</v>
          </cell>
          <cell r="E89">
            <v>22029.733070000002</v>
          </cell>
          <cell r="F89">
            <v>22029.733070000002</v>
          </cell>
          <cell r="G89">
            <v>0</v>
          </cell>
          <cell r="H89">
            <v>0</v>
          </cell>
        </row>
        <row r="90">
          <cell r="A90">
            <v>87</v>
          </cell>
          <cell r="D90" t="str">
            <v>Line Charges</v>
          </cell>
          <cell r="E90">
            <v>-22029.733029999999</v>
          </cell>
          <cell r="F90">
            <v>-22029.733029999999</v>
          </cell>
          <cell r="G90">
            <v>0</v>
          </cell>
          <cell r="H90">
            <v>0</v>
          </cell>
        </row>
        <row r="91">
          <cell r="A91">
            <v>88</v>
          </cell>
          <cell r="C91" t="str">
            <v>017</v>
          </cell>
          <cell r="D91" t="str">
            <v>Energy Transmission Rev (TP)</v>
          </cell>
          <cell r="E91">
            <v>587002</v>
          </cell>
          <cell r="F91">
            <v>587002</v>
          </cell>
          <cell r="G91">
            <v>0</v>
          </cell>
          <cell r="H91">
            <v>0</v>
          </cell>
        </row>
        <row r="92">
          <cell r="A92">
            <v>89</v>
          </cell>
          <cell r="C92" t="str">
            <v>110</v>
          </cell>
          <cell r="D92" t="str">
            <v>Energy Charges</v>
          </cell>
          <cell r="E92">
            <v>0</v>
          </cell>
          <cell r="F92">
            <v>0</v>
          </cell>
          <cell r="G92">
            <v>0</v>
          </cell>
          <cell r="H92">
            <v>0</v>
          </cell>
        </row>
        <row r="93">
          <cell r="A93">
            <v>90</v>
          </cell>
          <cell r="C93" t="str">
            <v>121</v>
          </cell>
          <cell r="D93" t="str">
            <v>AC Connection Charges</v>
          </cell>
          <cell r="E93">
            <v>-497066.43</v>
          </cell>
          <cell r="F93">
            <v>-497066.43</v>
          </cell>
          <cell r="G93">
            <v>0</v>
          </cell>
          <cell r="H93">
            <v>0</v>
          </cell>
        </row>
        <row r="94">
          <cell r="A94">
            <v>91</v>
          </cell>
          <cell r="C94" t="str">
            <v>122</v>
          </cell>
          <cell r="D94" t="str">
            <v>HVDC Charges</v>
          </cell>
          <cell r="E94">
            <v>-4044470.58</v>
          </cell>
          <cell r="F94">
            <v>-4044470.58</v>
          </cell>
          <cell r="G94">
            <v>0</v>
          </cell>
          <cell r="H94">
            <v>0</v>
          </cell>
        </row>
        <row r="95">
          <cell r="A95">
            <v>92</v>
          </cell>
          <cell r="C95" t="str">
            <v>128</v>
          </cell>
          <cell r="D95" t="str">
            <v>Rental Rebates</v>
          </cell>
          <cell r="E95">
            <v>15000</v>
          </cell>
          <cell r="F95">
            <v>15000</v>
          </cell>
          <cell r="G95">
            <v>0</v>
          </cell>
          <cell r="H95">
            <v>0</v>
          </cell>
        </row>
        <row r="96">
          <cell r="A96">
            <v>93</v>
          </cell>
          <cell r="C96" t="str">
            <v>129</v>
          </cell>
          <cell r="D96" t="str">
            <v>Anciliary Services Costs</v>
          </cell>
          <cell r="E96">
            <v>-38976.49</v>
          </cell>
          <cell r="F96">
            <v>-38976.49</v>
          </cell>
          <cell r="G96">
            <v>0</v>
          </cell>
          <cell r="H96">
            <v>0</v>
          </cell>
        </row>
        <row r="97">
          <cell r="A97">
            <v>94</v>
          </cell>
          <cell r="C97" t="str">
            <v>12A</v>
          </cell>
          <cell r="D97" t="str">
            <v>Rental Rebates DC</v>
          </cell>
          <cell r="E97">
            <v>135000</v>
          </cell>
          <cell r="F97">
            <v>135000</v>
          </cell>
          <cell r="G97">
            <v>0</v>
          </cell>
          <cell r="H97">
            <v>0</v>
          </cell>
        </row>
        <row r="98">
          <cell r="A98">
            <v>95</v>
          </cell>
          <cell r="C98" t="str">
            <v>12C</v>
          </cell>
          <cell r="D98" t="str">
            <v>Transmission EVA Credits</v>
          </cell>
          <cell r="E98">
            <v>0</v>
          </cell>
          <cell r="F98">
            <v>0</v>
          </cell>
          <cell r="G98">
            <v>0</v>
          </cell>
          <cell r="H98">
            <v>0</v>
          </cell>
        </row>
        <row r="99">
          <cell r="A99">
            <v>96</v>
          </cell>
          <cell r="C99" t="str">
            <v>130</v>
          </cell>
          <cell r="D99" t="str">
            <v>Energy Transmission Costs</v>
          </cell>
          <cell r="E99">
            <v>0</v>
          </cell>
          <cell r="F99">
            <v>0</v>
          </cell>
          <cell r="G99">
            <v>0</v>
          </cell>
          <cell r="H99">
            <v>0</v>
          </cell>
        </row>
        <row r="100">
          <cell r="A100">
            <v>97</v>
          </cell>
          <cell r="D100" t="str">
            <v>Ancillary Revenues (Transpower)</v>
          </cell>
          <cell r="E100">
            <v>548.02551000000005</v>
          </cell>
          <cell r="F100">
            <v>548.02551000000005</v>
          </cell>
          <cell r="G100">
            <v>0</v>
          </cell>
          <cell r="H100">
            <v>0</v>
          </cell>
        </row>
        <row r="101">
          <cell r="A101">
            <v>98</v>
          </cell>
          <cell r="D101" t="str">
            <v>HVDC &amp; AC Charges</v>
          </cell>
          <cell r="E101">
            <v>-4541.53701</v>
          </cell>
          <cell r="F101">
            <v>-4541.53701</v>
          </cell>
          <cell r="G101">
            <v>0</v>
          </cell>
          <cell r="H101">
            <v>0</v>
          </cell>
        </row>
        <row r="102">
          <cell r="A102">
            <v>99</v>
          </cell>
          <cell r="D102" t="str">
            <v>Constraint Rental Rebates</v>
          </cell>
          <cell r="E102">
            <v>150</v>
          </cell>
          <cell r="F102">
            <v>150</v>
          </cell>
          <cell r="G102">
            <v>0</v>
          </cell>
          <cell r="H102">
            <v>0</v>
          </cell>
        </row>
        <row r="103">
          <cell r="A103">
            <v>100</v>
          </cell>
          <cell r="E103">
            <v>0</v>
          </cell>
          <cell r="F103">
            <v>0</v>
          </cell>
          <cell r="G103">
            <v>0</v>
          </cell>
          <cell r="H103">
            <v>0</v>
          </cell>
        </row>
        <row r="104">
          <cell r="A104">
            <v>101</v>
          </cell>
          <cell r="C104" t="str">
            <v>051</v>
          </cell>
          <cell r="D104" t="str">
            <v>Lease/Rental Income</v>
          </cell>
          <cell r="E104">
            <v>0</v>
          </cell>
          <cell r="F104">
            <v>0</v>
          </cell>
          <cell r="G104">
            <v>0</v>
          </cell>
          <cell r="H104">
            <v>0</v>
          </cell>
        </row>
        <row r="105">
          <cell r="A105">
            <v>102</v>
          </cell>
          <cell r="C105" t="str">
            <v>054</v>
          </cell>
          <cell r="D105" t="str">
            <v>Gain on Sale of Fixed Assets</v>
          </cell>
          <cell r="E105">
            <v>0</v>
          </cell>
          <cell r="F105">
            <v>0</v>
          </cell>
          <cell r="G105">
            <v>0</v>
          </cell>
          <cell r="H105">
            <v>0</v>
          </cell>
        </row>
        <row r="106">
          <cell r="A106">
            <v>103</v>
          </cell>
          <cell r="C106" t="str">
            <v>055</v>
          </cell>
          <cell r="D106" t="str">
            <v>Miscellaneous Income</v>
          </cell>
          <cell r="E106">
            <v>299074.44</v>
          </cell>
          <cell r="F106">
            <v>299074.44</v>
          </cell>
          <cell r="G106">
            <v>0</v>
          </cell>
          <cell r="H106">
            <v>0</v>
          </cell>
        </row>
        <row r="107">
          <cell r="A107">
            <v>104</v>
          </cell>
          <cell r="C107" t="str">
            <v>058</v>
          </cell>
          <cell r="D107" t="str">
            <v>Field Service Revenue</v>
          </cell>
          <cell r="E107">
            <v>302842</v>
          </cell>
          <cell r="F107">
            <v>302842</v>
          </cell>
          <cell r="G107">
            <v>0</v>
          </cell>
          <cell r="H107">
            <v>0</v>
          </cell>
        </row>
        <row r="108">
          <cell r="A108">
            <v>105</v>
          </cell>
          <cell r="D108" t="str">
            <v>Miscellaneous Fees</v>
          </cell>
          <cell r="E108">
            <v>601.91643999999997</v>
          </cell>
          <cell r="F108">
            <v>601.91643999999997</v>
          </cell>
          <cell r="G108">
            <v>0</v>
          </cell>
          <cell r="H108">
            <v>0</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gin"/>
      <sheetName val="Financial Position"/>
      <sheetName val="lstr_act"/>
      <sheetName val="Lstr_act_2"/>
      <sheetName val="MELGL020_ mar"/>
      <sheetName val="MELGL020_Apr"/>
      <sheetName val="MELGL020_May"/>
      <sheetName val="MELGL020_june"/>
      <sheetName val="MELGL020_July"/>
      <sheetName val="MELGL020_Aug"/>
      <sheetName val="MELGL020_SEPT"/>
      <sheetName val="MELGL020_oCT"/>
      <sheetName val="MELGL020_nOV"/>
      <sheetName val="MELGL020_dEC"/>
      <sheetName val="MELGL020_jAN"/>
      <sheetName val="MELGL020_feb"/>
      <sheetName val="bs_bud"/>
      <sheetName val="Financial Performance"/>
      <sheetName val="pl_bud"/>
      <sheetName val="Retail Performance"/>
      <sheetName val="meapl"/>
      <sheetName val="Operating Costs"/>
      <sheetName val="mealp_bud"/>
      <sheetName val="pmd_bud"/>
      <sheetName val="cash_flow_report"/>
      <sheetName val="tables - board rpt"/>
      <sheetName val="tables - board summary"/>
      <sheetName val="congl029"/>
    </sheetNames>
    <sheetDataSet>
      <sheetData sheetId="0"/>
      <sheetData sheetId="1"/>
      <sheetData sheetId="2"/>
      <sheetData sheetId="3"/>
      <sheetData sheetId="4"/>
      <sheetData sheetId="5"/>
      <sheetData sheetId="6"/>
      <sheetData sheetId="7"/>
      <sheetData sheetId="8" refreshError="1">
        <row r="4">
          <cell r="L4" t="str">
            <v>2001-07-31</v>
          </cell>
        </row>
        <row r="142">
          <cell r="C142">
            <v>0</v>
          </cell>
          <cell r="F142">
            <v>5464775.7400000002</v>
          </cell>
          <cell r="J142">
            <v>5464775.7400000002</v>
          </cell>
          <cell r="K142">
            <v>0</v>
          </cell>
        </row>
      </sheetData>
      <sheetData sheetId="9"/>
      <sheetData sheetId="10"/>
      <sheetData sheetId="11"/>
      <sheetData sheetId="12"/>
      <sheetData sheetId="13"/>
      <sheetData sheetId="14"/>
      <sheetData sheetId="15"/>
      <sheetData sheetId="16" refreshError="1">
        <row r="9">
          <cell r="C9" t="str">
            <v>71D - Retail Billing Accruals</v>
          </cell>
          <cell r="D9">
            <v>26000000</v>
          </cell>
          <cell r="E9">
            <v>26000000</v>
          </cell>
          <cell r="F9">
            <v>26000000</v>
          </cell>
          <cell r="G9">
            <v>26000000</v>
          </cell>
          <cell r="H9">
            <v>26000000</v>
          </cell>
          <cell r="I9">
            <v>26000000</v>
          </cell>
          <cell r="J9">
            <v>26000000</v>
          </cell>
          <cell r="K9">
            <v>26000000</v>
          </cell>
          <cell r="L9">
            <v>26000000</v>
          </cell>
          <cell r="M9">
            <v>26000000</v>
          </cell>
          <cell r="N9">
            <v>26000000</v>
          </cell>
          <cell r="O9">
            <v>26000000</v>
          </cell>
        </row>
        <row r="10">
          <cell r="C10" t="str">
            <v>713 - Retail Debtors Control</v>
          </cell>
          <cell r="D10">
            <v>27793995.450423896</v>
          </cell>
          <cell r="E10">
            <v>29746055.881842375</v>
          </cell>
          <cell r="F10">
            <v>24740772.326861795</v>
          </cell>
          <cell r="G10">
            <v>27942642.817539625</v>
          </cell>
          <cell r="H10">
            <v>23294578.652395256</v>
          </cell>
          <cell r="I10">
            <v>20380536.142411202</v>
          </cell>
          <cell r="J10">
            <v>19588842.325337283</v>
          </cell>
          <cell r="K10">
            <v>19808885.934779037</v>
          </cell>
          <cell r="L10">
            <v>21087799.785549898</v>
          </cell>
          <cell r="M10">
            <v>21647389.930934839</v>
          </cell>
          <cell r="N10">
            <v>20189512.621239845</v>
          </cell>
          <cell r="O10">
            <v>24899272.881019756</v>
          </cell>
        </row>
        <row r="11">
          <cell r="C11" t="str">
            <v>714 - On Energy Debtors</v>
          </cell>
          <cell r="D11">
            <v>0</v>
          </cell>
          <cell r="E11">
            <v>0</v>
          </cell>
          <cell r="F11">
            <v>0</v>
          </cell>
          <cell r="G11">
            <v>0</v>
          </cell>
          <cell r="H11">
            <v>0</v>
          </cell>
          <cell r="I11">
            <v>0</v>
          </cell>
          <cell r="J11">
            <v>0</v>
          </cell>
          <cell r="K11">
            <v>0</v>
          </cell>
          <cell r="L11">
            <v>0</v>
          </cell>
          <cell r="M11">
            <v>0</v>
          </cell>
          <cell r="N11">
            <v>0</v>
          </cell>
          <cell r="O11">
            <v>0</v>
          </cell>
        </row>
        <row r="12">
          <cell r="C12" t="str">
            <v>71K - Recoverable - Meridian Australia</v>
          </cell>
          <cell r="D12">
            <v>0</v>
          </cell>
          <cell r="E12">
            <v>0</v>
          </cell>
          <cell r="F12">
            <v>0</v>
          </cell>
          <cell r="G12">
            <v>0</v>
          </cell>
          <cell r="H12">
            <v>0</v>
          </cell>
          <cell r="I12">
            <v>0</v>
          </cell>
          <cell r="J12">
            <v>0</v>
          </cell>
          <cell r="K12">
            <v>0</v>
          </cell>
          <cell r="L12">
            <v>0</v>
          </cell>
          <cell r="M12">
            <v>0</v>
          </cell>
          <cell r="N12">
            <v>0</v>
          </cell>
          <cell r="O12">
            <v>0</v>
          </cell>
        </row>
        <row r="13">
          <cell r="A13">
            <v>310</v>
          </cell>
          <cell r="C13" t="str">
            <v>TOTAL RETAIL DEBTORS</v>
          </cell>
          <cell r="D13">
            <v>53793995.450423896</v>
          </cell>
          <cell r="E13">
            <v>55746055.881842375</v>
          </cell>
          <cell r="F13">
            <v>50740772.326861799</v>
          </cell>
          <cell r="G13">
            <v>53942642.817539625</v>
          </cell>
          <cell r="H13">
            <v>49294578.652395256</v>
          </cell>
          <cell r="I13">
            <v>46380536.142411202</v>
          </cell>
          <cell r="J13">
            <v>45588842.325337283</v>
          </cell>
          <cell r="K13">
            <v>45808885.934779033</v>
          </cell>
          <cell r="L13">
            <v>47087799.785549894</v>
          </cell>
          <cell r="M13">
            <v>47647389.930934839</v>
          </cell>
          <cell r="N13">
            <v>46189512.621239841</v>
          </cell>
          <cell r="O13">
            <v>50899272.881019749</v>
          </cell>
        </row>
        <row r="14">
          <cell r="C14" t="str">
            <v>71N - Prov for Doubtful Debts</v>
          </cell>
          <cell r="D14">
            <v>1845004.4410771304</v>
          </cell>
          <cell r="E14">
            <v>1986789.4858727609</v>
          </cell>
          <cell r="F14">
            <v>2110088.3552449616</v>
          </cell>
          <cell r="G14">
            <v>2218401.7144086929</v>
          </cell>
          <cell r="H14">
            <v>2319685.7287862916</v>
          </cell>
          <cell r="I14">
            <v>2416069.8552886914</v>
          </cell>
          <cell r="J14">
            <v>2512220.3421951695</v>
          </cell>
          <cell r="K14">
            <v>2609423.105600622</v>
          </cell>
          <cell r="L14">
            <v>2709864.20321002</v>
          </cell>
          <cell r="M14">
            <v>2810948.0237750947</v>
          </cell>
          <cell r="N14">
            <v>2934461.9770578868</v>
          </cell>
          <cell r="O14">
            <v>3064838.7722061332</v>
          </cell>
        </row>
        <row r="15">
          <cell r="C15" t="str">
            <v>716 - Prov Doubtful Debts - NorthPwr</v>
          </cell>
          <cell r="D15">
            <v>0</v>
          </cell>
          <cell r="E15">
            <v>0</v>
          </cell>
          <cell r="F15">
            <v>0</v>
          </cell>
          <cell r="G15">
            <v>0</v>
          </cell>
          <cell r="H15">
            <v>0</v>
          </cell>
          <cell r="I15">
            <v>0</v>
          </cell>
          <cell r="J15">
            <v>0</v>
          </cell>
          <cell r="K15">
            <v>0</v>
          </cell>
          <cell r="L15">
            <v>0</v>
          </cell>
          <cell r="M15">
            <v>0</v>
          </cell>
          <cell r="N15">
            <v>0</v>
          </cell>
          <cell r="O15">
            <v>0</v>
          </cell>
        </row>
        <row r="16">
          <cell r="C16" t="str">
            <v>717 - Prov Doubtful Debts - Pulse</v>
          </cell>
          <cell r="D16">
            <v>0</v>
          </cell>
          <cell r="E16">
            <v>0</v>
          </cell>
          <cell r="F16">
            <v>0</v>
          </cell>
          <cell r="G16">
            <v>0</v>
          </cell>
          <cell r="H16">
            <v>0</v>
          </cell>
          <cell r="I16">
            <v>0</v>
          </cell>
          <cell r="J16">
            <v>0</v>
          </cell>
          <cell r="K16">
            <v>0</v>
          </cell>
          <cell r="L16">
            <v>0</v>
          </cell>
          <cell r="M16">
            <v>0</v>
          </cell>
          <cell r="N16">
            <v>0</v>
          </cell>
          <cell r="O16">
            <v>0</v>
          </cell>
        </row>
        <row r="17">
          <cell r="A17">
            <v>311</v>
          </cell>
          <cell r="C17" t="str">
            <v>TOTAL PROVISIONS</v>
          </cell>
          <cell r="D17">
            <v>1845004.4410771304</v>
          </cell>
          <cell r="E17">
            <v>1986789.4858727609</v>
          </cell>
          <cell r="F17">
            <v>2110088.3552449616</v>
          </cell>
          <cell r="G17">
            <v>2218401.7144086929</v>
          </cell>
          <cell r="H17">
            <v>2319685.7287862916</v>
          </cell>
          <cell r="I17">
            <v>2416069.8552886914</v>
          </cell>
          <cell r="J17">
            <v>2512220.3421951695</v>
          </cell>
          <cell r="K17">
            <v>2609423.105600622</v>
          </cell>
          <cell r="L17">
            <v>2709864.20321002</v>
          </cell>
          <cell r="M17">
            <v>2810948.0237750947</v>
          </cell>
          <cell r="N17">
            <v>2934461.9770578868</v>
          </cell>
          <cell r="O17">
            <v>3064838.7722061332</v>
          </cell>
        </row>
        <row r="18">
          <cell r="C18" t="str">
            <v>NET RETAIL DEBTORS</v>
          </cell>
          <cell r="D18">
            <v>51948991.009346768</v>
          </cell>
          <cell r="E18">
            <v>53759266.395969614</v>
          </cell>
          <cell r="F18">
            <v>48630683.971616834</v>
          </cell>
          <cell r="G18">
            <v>51724241.103130929</v>
          </cell>
          <cell r="H18">
            <v>46974892.923608959</v>
          </cell>
          <cell r="I18">
            <v>43964466.287122503</v>
          </cell>
          <cell r="J18">
            <v>43076621.983142108</v>
          </cell>
          <cell r="K18">
            <v>43199462.829178408</v>
          </cell>
          <cell r="L18">
            <v>44377935.582339868</v>
          </cell>
          <cell r="M18">
            <v>44836441.907159738</v>
          </cell>
          <cell r="N18">
            <v>43255050.644181952</v>
          </cell>
          <cell r="O18">
            <v>47834434.108813614</v>
          </cell>
        </row>
        <row r="19">
          <cell r="C19" t="str">
            <v>71A - Corporate Debtors Control</v>
          </cell>
          <cell r="D19">
            <v>1487670.7785625001</v>
          </cell>
          <cell r="E19">
            <v>1487669.5073125002</v>
          </cell>
          <cell r="F19">
            <v>1652012.8823125002</v>
          </cell>
          <cell r="G19">
            <v>1587325.3823125002</v>
          </cell>
          <cell r="H19">
            <v>1583612.8823125002</v>
          </cell>
          <cell r="I19">
            <v>1642675.3823125002</v>
          </cell>
          <cell r="J19">
            <v>1577987.8823125002</v>
          </cell>
          <cell r="K19">
            <v>1577987.8823125002</v>
          </cell>
          <cell r="L19">
            <v>1462049.2573125002</v>
          </cell>
          <cell r="M19">
            <v>1227986.7573125002</v>
          </cell>
          <cell r="N19">
            <v>1052986.7573125002</v>
          </cell>
          <cell r="O19">
            <v>981844.87856250012</v>
          </cell>
        </row>
        <row r="20">
          <cell r="A20">
            <v>313</v>
          </cell>
          <cell r="C20" t="str">
            <v>71E - Wholesale Revenue Accruals</v>
          </cell>
          <cell r="D20">
            <v>50224259.330387533</v>
          </cell>
          <cell r="E20">
            <v>56573207.857659929</v>
          </cell>
          <cell r="F20">
            <v>60735339.267268904</v>
          </cell>
          <cell r="G20">
            <v>49527195.992533967</v>
          </cell>
          <cell r="H20">
            <v>54704797.544928432</v>
          </cell>
          <cell r="I20">
            <v>58452677.428389952</v>
          </cell>
          <cell r="J20">
            <v>50440935.820478186</v>
          </cell>
          <cell r="K20">
            <v>55819891.549549296</v>
          </cell>
          <cell r="L20">
            <v>68139457.856334284</v>
          </cell>
          <cell r="M20">
            <v>48250316.264118567</v>
          </cell>
          <cell r="N20">
            <v>54628154.198742352</v>
          </cell>
          <cell r="O20">
            <v>62218266.156667218</v>
          </cell>
        </row>
        <row r="21">
          <cell r="C21" t="str">
            <v>71G - Unclaimed Monies</v>
          </cell>
          <cell r="D21">
            <v>0</v>
          </cell>
          <cell r="E21">
            <v>0</v>
          </cell>
          <cell r="F21">
            <v>0</v>
          </cell>
          <cell r="G21">
            <v>0</v>
          </cell>
          <cell r="H21">
            <v>0</v>
          </cell>
          <cell r="I21">
            <v>0</v>
          </cell>
          <cell r="J21">
            <v>0</v>
          </cell>
          <cell r="K21">
            <v>0</v>
          </cell>
          <cell r="L21">
            <v>0</v>
          </cell>
          <cell r="M21">
            <v>0</v>
          </cell>
          <cell r="N21">
            <v>0</v>
          </cell>
          <cell r="O21">
            <v>0</v>
          </cell>
        </row>
        <row r="22">
          <cell r="C22" t="str">
            <v>71H - Travel Suspense</v>
          </cell>
          <cell r="D22">
            <v>0</v>
          </cell>
          <cell r="E22">
            <v>0</v>
          </cell>
          <cell r="F22">
            <v>0</v>
          </cell>
          <cell r="G22">
            <v>0</v>
          </cell>
          <cell r="H22">
            <v>0</v>
          </cell>
          <cell r="I22">
            <v>0</v>
          </cell>
          <cell r="J22">
            <v>0</v>
          </cell>
          <cell r="K22">
            <v>0</v>
          </cell>
          <cell r="L22">
            <v>0</v>
          </cell>
          <cell r="M22">
            <v>0</v>
          </cell>
          <cell r="N22">
            <v>0</v>
          </cell>
          <cell r="O22">
            <v>0</v>
          </cell>
        </row>
        <row r="23">
          <cell r="C23" t="str">
            <v>71J - Recoverable Costs/Gen Suspen</v>
          </cell>
          <cell r="D23">
            <v>0</v>
          </cell>
          <cell r="E23">
            <v>0</v>
          </cell>
          <cell r="F23">
            <v>0</v>
          </cell>
          <cell r="G23">
            <v>0</v>
          </cell>
          <cell r="H23">
            <v>0</v>
          </cell>
          <cell r="I23">
            <v>0</v>
          </cell>
          <cell r="J23">
            <v>0</v>
          </cell>
          <cell r="K23">
            <v>0</v>
          </cell>
          <cell r="L23">
            <v>0</v>
          </cell>
          <cell r="M23">
            <v>0</v>
          </cell>
          <cell r="N23">
            <v>0</v>
          </cell>
          <cell r="O23">
            <v>0</v>
          </cell>
        </row>
        <row r="24">
          <cell r="C24" t="str">
            <v>71L - Mortgages Due</v>
          </cell>
          <cell r="D24">
            <v>27000</v>
          </cell>
          <cell r="E24">
            <v>27000</v>
          </cell>
          <cell r="F24">
            <v>27000</v>
          </cell>
          <cell r="G24">
            <v>27000</v>
          </cell>
          <cell r="H24">
            <v>27000</v>
          </cell>
          <cell r="I24">
            <v>27000</v>
          </cell>
          <cell r="J24">
            <v>27000</v>
          </cell>
          <cell r="K24">
            <v>27000</v>
          </cell>
          <cell r="L24">
            <v>27000</v>
          </cell>
          <cell r="M24">
            <v>27000</v>
          </cell>
          <cell r="N24">
            <v>27000</v>
          </cell>
          <cell r="O24">
            <v>27000</v>
          </cell>
        </row>
        <row r="25">
          <cell r="C25" t="str">
            <v>71P - Employee Advances</v>
          </cell>
          <cell r="D25">
            <v>0</v>
          </cell>
          <cell r="E25">
            <v>0</v>
          </cell>
          <cell r="F25">
            <v>0</v>
          </cell>
          <cell r="G25">
            <v>0</v>
          </cell>
          <cell r="H25">
            <v>0</v>
          </cell>
          <cell r="I25">
            <v>0</v>
          </cell>
          <cell r="J25">
            <v>0</v>
          </cell>
          <cell r="K25">
            <v>0</v>
          </cell>
          <cell r="L25">
            <v>0</v>
          </cell>
          <cell r="M25">
            <v>0</v>
          </cell>
          <cell r="N25">
            <v>0</v>
          </cell>
          <cell r="O25">
            <v>0</v>
          </cell>
        </row>
        <row r="26">
          <cell r="C26" t="str">
            <v>71Q - MyPcard Clearing Account</v>
          </cell>
          <cell r="D26">
            <v>0</v>
          </cell>
          <cell r="E26">
            <v>0</v>
          </cell>
          <cell r="F26">
            <v>0</v>
          </cell>
          <cell r="G26">
            <v>0</v>
          </cell>
          <cell r="H26">
            <v>0</v>
          </cell>
          <cell r="I26">
            <v>0</v>
          </cell>
          <cell r="J26">
            <v>0</v>
          </cell>
          <cell r="K26">
            <v>0</v>
          </cell>
          <cell r="L26">
            <v>0</v>
          </cell>
          <cell r="M26">
            <v>0</v>
          </cell>
          <cell r="N26">
            <v>0</v>
          </cell>
          <cell r="O26">
            <v>0</v>
          </cell>
        </row>
        <row r="27">
          <cell r="A27">
            <v>314</v>
          </cell>
          <cell r="C27" t="str">
            <v>71R - Prepayments - Insurance</v>
          </cell>
          <cell r="D27">
            <v>4294414.6341463411</v>
          </cell>
          <cell r="E27">
            <v>3603829.2682926827</v>
          </cell>
          <cell r="F27">
            <v>4691021.6802168023</v>
          </cell>
          <cell r="G27">
            <v>4000436.3143631439</v>
          </cell>
          <cell r="H27">
            <v>3309850.9485094855</v>
          </cell>
          <cell r="I27">
            <v>2619265.582655827</v>
          </cell>
          <cell r="J27">
            <v>1928680.2168021686</v>
          </cell>
          <cell r="K27">
            <v>1238094.8509485102</v>
          </cell>
          <cell r="L27">
            <v>547509.4850948517</v>
          </cell>
          <cell r="M27">
            <v>6968035.2303523039</v>
          </cell>
          <cell r="N27">
            <v>6277449.8644986451</v>
          </cell>
          <cell r="O27">
            <v>5586864.4986449862</v>
          </cell>
        </row>
        <row r="28">
          <cell r="A28">
            <v>315</v>
          </cell>
          <cell r="C28" t="str">
            <v>71S - Prepaid Orion Line Charges</v>
          </cell>
          <cell r="D28">
            <v>175153</v>
          </cell>
          <cell r="E28">
            <v>2742306</v>
          </cell>
          <cell r="F28">
            <v>5300236</v>
          </cell>
          <cell r="G28">
            <v>2742306</v>
          </cell>
          <cell r="H28">
            <v>184376</v>
          </cell>
          <cell r="I28">
            <v>-2373554</v>
          </cell>
          <cell r="J28">
            <v>-4931484</v>
          </cell>
          <cell r="K28">
            <v>-7489414</v>
          </cell>
          <cell r="L28">
            <v>-10047345</v>
          </cell>
          <cell r="M28">
            <v>-7490415</v>
          </cell>
          <cell r="N28">
            <v>-4932485</v>
          </cell>
          <cell r="O28">
            <v>-2374555</v>
          </cell>
        </row>
        <row r="29">
          <cell r="C29" t="str">
            <v>71T - Prepayments - Other</v>
          </cell>
          <cell r="D29">
            <v>9830000</v>
          </cell>
          <cell r="E29">
            <v>9660000</v>
          </cell>
          <cell r="F29">
            <v>9790000</v>
          </cell>
          <cell r="G29">
            <v>9918000</v>
          </cell>
          <cell r="H29">
            <v>9743000</v>
          </cell>
          <cell r="I29">
            <v>9863000</v>
          </cell>
          <cell r="J29">
            <v>8443000</v>
          </cell>
          <cell r="K29">
            <v>8758000</v>
          </cell>
          <cell r="L29">
            <v>8573000</v>
          </cell>
          <cell r="M29">
            <v>8388000</v>
          </cell>
          <cell r="N29">
            <v>8203000</v>
          </cell>
          <cell r="O29">
            <v>8218000</v>
          </cell>
        </row>
        <row r="30">
          <cell r="C30" t="str">
            <v>71X - Other Current Assets</v>
          </cell>
          <cell r="D30">
            <v>0</v>
          </cell>
          <cell r="E30">
            <v>0</v>
          </cell>
          <cell r="F30">
            <v>0</v>
          </cell>
          <cell r="G30">
            <v>0</v>
          </cell>
          <cell r="H30">
            <v>0</v>
          </cell>
          <cell r="I30">
            <v>0</v>
          </cell>
          <cell r="J30">
            <v>0</v>
          </cell>
          <cell r="K30">
            <v>0</v>
          </cell>
          <cell r="L30">
            <v>0</v>
          </cell>
          <cell r="M30">
            <v>0</v>
          </cell>
          <cell r="N30">
            <v>0</v>
          </cell>
          <cell r="O30">
            <v>0</v>
          </cell>
        </row>
        <row r="31">
          <cell r="C31" t="str">
            <v>72U - Bonds &amp; Refunds</v>
          </cell>
          <cell r="D31">
            <v>0</v>
          </cell>
          <cell r="E31">
            <v>0</v>
          </cell>
          <cell r="F31">
            <v>0</v>
          </cell>
          <cell r="G31">
            <v>0</v>
          </cell>
          <cell r="H31">
            <v>0</v>
          </cell>
          <cell r="I31">
            <v>0</v>
          </cell>
          <cell r="J31">
            <v>0</v>
          </cell>
          <cell r="K31">
            <v>0</v>
          </cell>
          <cell r="L31">
            <v>0</v>
          </cell>
          <cell r="M31">
            <v>0</v>
          </cell>
          <cell r="N31">
            <v>0</v>
          </cell>
          <cell r="O31">
            <v>0</v>
          </cell>
        </row>
        <row r="32">
          <cell r="C32" t="str">
            <v>Transpower Receivable</v>
          </cell>
          <cell r="D32">
            <v>0</v>
          </cell>
          <cell r="E32">
            <v>0</v>
          </cell>
          <cell r="F32">
            <v>0</v>
          </cell>
          <cell r="G32">
            <v>0</v>
          </cell>
          <cell r="H32">
            <v>0</v>
          </cell>
          <cell r="I32">
            <v>0</v>
          </cell>
          <cell r="J32">
            <v>0</v>
          </cell>
          <cell r="K32">
            <v>0</v>
          </cell>
          <cell r="L32">
            <v>0</v>
          </cell>
          <cell r="M32">
            <v>0</v>
          </cell>
          <cell r="N32">
            <v>0</v>
          </cell>
          <cell r="O32">
            <v>0</v>
          </cell>
        </row>
        <row r="33">
          <cell r="A33">
            <v>316</v>
          </cell>
          <cell r="B33">
            <v>53</v>
          </cell>
          <cell r="C33" t="str">
            <v>ACCOUNTS RECEIVABLE</v>
          </cell>
          <cell r="D33">
            <v>117987488.75244315</v>
          </cell>
          <cell r="E33">
            <v>127853279.02923474</v>
          </cell>
          <cell r="F33">
            <v>130826293.80141506</v>
          </cell>
          <cell r="G33">
            <v>119526504.79234055</v>
          </cell>
          <cell r="H33">
            <v>116527530.29935938</v>
          </cell>
          <cell r="I33">
            <v>114195530.68048078</v>
          </cell>
          <cell r="J33">
            <v>100562741.90273497</v>
          </cell>
          <cell r="K33">
            <v>103131023.11198871</v>
          </cell>
          <cell r="L33">
            <v>113079607.1810815</v>
          </cell>
          <cell r="M33">
            <v>102207365.15894312</v>
          </cell>
          <cell r="N33">
            <v>108511156.46473546</v>
          </cell>
          <cell r="O33">
            <v>122491854.64268833</v>
          </cell>
        </row>
        <row r="59">
          <cell r="C59" t="str">
            <v>81A - Accounts Payable Control</v>
          </cell>
          <cell r="D59">
            <v>4375969.5539197233</v>
          </cell>
          <cell r="E59">
            <v>3260003.039792099</v>
          </cell>
          <cell r="F59">
            <v>2932417.010600429</v>
          </cell>
          <cell r="G59">
            <v>2867387.6351745361</v>
          </cell>
          <cell r="H59">
            <v>2648732.5185600482</v>
          </cell>
          <cell r="I59">
            <v>2728214.152182458</v>
          </cell>
          <cell r="J59">
            <v>3085461.8731196485</v>
          </cell>
          <cell r="K59">
            <v>3036104.3105405229</v>
          </cell>
          <cell r="L59">
            <v>3023888.0193665726</v>
          </cell>
          <cell r="M59">
            <v>3071783.0044408515</v>
          </cell>
          <cell r="N59">
            <v>3006276.3863622327</v>
          </cell>
          <cell r="O59">
            <v>2988448.8422094081</v>
          </cell>
        </row>
        <row r="60">
          <cell r="C60" t="str">
            <v>81C - Period End Accruals</v>
          </cell>
          <cell r="D60">
            <v>86691419.172952026</v>
          </cell>
          <cell r="E60">
            <v>66981775.575245813</v>
          </cell>
          <cell r="F60">
            <v>62692937.950486362</v>
          </cell>
          <cell r="G60">
            <v>56172767.505432487</v>
          </cell>
          <cell r="H60">
            <v>49058081.063787282</v>
          </cell>
          <cell r="I60">
            <v>45367220.701839603</v>
          </cell>
          <cell r="J60">
            <v>47233320.662590772</v>
          </cell>
          <cell r="K60">
            <v>48805726.712031201</v>
          </cell>
          <cell r="L60">
            <v>53198494.883944884</v>
          </cell>
          <cell r="M60">
            <v>52206223.841819525</v>
          </cell>
          <cell r="N60">
            <v>62235737.316322818</v>
          </cell>
          <cell r="O60">
            <v>66823775.480355993</v>
          </cell>
        </row>
        <row r="61">
          <cell r="C61" t="str">
            <v>81D - ACC Levy Accrual</v>
          </cell>
          <cell r="D61">
            <v>57475.013934388699</v>
          </cell>
          <cell r="E61">
            <v>84950.027868777397</v>
          </cell>
          <cell r="F61">
            <v>112425.0418031661</v>
          </cell>
          <cell r="G61">
            <v>139810.68073755479</v>
          </cell>
          <cell r="H61">
            <v>167059.6831719435</v>
          </cell>
          <cell r="I61">
            <v>193885.04176483219</v>
          </cell>
          <cell r="J61">
            <v>220710.40035772088</v>
          </cell>
          <cell r="K61">
            <v>247959.40279210958</v>
          </cell>
          <cell r="L61">
            <v>275208.40522649826</v>
          </cell>
          <cell r="M61">
            <v>58117.435111131083</v>
          </cell>
          <cell r="N61">
            <v>86234.87022226218</v>
          </cell>
          <cell r="O61">
            <v>114352.30533339328</v>
          </cell>
        </row>
        <row r="62">
          <cell r="C62" t="str">
            <v>81E - Bonus Provision</v>
          </cell>
          <cell r="D62">
            <v>2110832.35947674</v>
          </cell>
          <cell r="E62">
            <v>2359664.71895348</v>
          </cell>
          <cell r="F62">
            <v>746497.07843021979</v>
          </cell>
          <cell r="G62">
            <v>995329.43790695956</v>
          </cell>
          <cell r="H62">
            <v>1244161.7973836993</v>
          </cell>
          <cell r="I62">
            <v>1492994.1568604391</v>
          </cell>
          <cell r="J62">
            <v>1741826.5163371789</v>
          </cell>
          <cell r="K62">
            <v>1244162.8758139187</v>
          </cell>
          <cell r="L62">
            <v>1492995.2352906584</v>
          </cell>
          <cell r="M62">
            <v>1750061.3664473982</v>
          </cell>
          <cell r="N62">
            <v>2007127.497604138</v>
          </cell>
          <cell r="O62">
            <v>2264193.628760878</v>
          </cell>
        </row>
        <row r="63">
          <cell r="C63" t="str">
            <v>81F - Accrued Interest</v>
          </cell>
          <cell r="D63">
            <v>0</v>
          </cell>
          <cell r="E63">
            <v>0</v>
          </cell>
          <cell r="F63">
            <v>0</v>
          </cell>
          <cell r="G63">
            <v>0</v>
          </cell>
          <cell r="H63">
            <v>0</v>
          </cell>
          <cell r="I63">
            <v>0</v>
          </cell>
          <cell r="J63">
            <v>0</v>
          </cell>
          <cell r="K63">
            <v>0</v>
          </cell>
          <cell r="L63">
            <v>0</v>
          </cell>
          <cell r="M63">
            <v>0</v>
          </cell>
          <cell r="N63">
            <v>0</v>
          </cell>
          <cell r="O63">
            <v>0</v>
          </cell>
        </row>
        <row r="64">
          <cell r="C64" t="str">
            <v>81H - Accrued Rates</v>
          </cell>
          <cell r="D64">
            <v>193735.5243902439</v>
          </cell>
          <cell r="E64">
            <v>193735.5243902439</v>
          </cell>
          <cell r="F64">
            <v>387471.04878048779</v>
          </cell>
          <cell r="G64">
            <v>581206.57317073166</v>
          </cell>
          <cell r="H64">
            <v>193735.52439024387</v>
          </cell>
          <cell r="I64">
            <v>387471.04878048773</v>
          </cell>
          <cell r="J64">
            <v>581206.57317073166</v>
          </cell>
          <cell r="K64">
            <v>193735.52439024381</v>
          </cell>
          <cell r="L64">
            <v>387471.04878048773</v>
          </cell>
          <cell r="M64">
            <v>581206.57317073166</v>
          </cell>
          <cell r="N64">
            <v>193735.52439024381</v>
          </cell>
          <cell r="O64">
            <v>387471.04878048773</v>
          </cell>
        </row>
        <row r="65">
          <cell r="C65" t="str">
            <v>81I - Revenue in Advance</v>
          </cell>
          <cell r="D65">
            <v>0</v>
          </cell>
          <cell r="E65">
            <v>0</v>
          </cell>
          <cell r="F65">
            <v>0</v>
          </cell>
          <cell r="G65">
            <v>0</v>
          </cell>
          <cell r="H65">
            <v>0</v>
          </cell>
          <cell r="I65">
            <v>0</v>
          </cell>
          <cell r="J65">
            <v>0</v>
          </cell>
          <cell r="K65">
            <v>0</v>
          </cell>
          <cell r="L65">
            <v>0</v>
          </cell>
          <cell r="M65">
            <v>0</v>
          </cell>
          <cell r="N65">
            <v>0</v>
          </cell>
          <cell r="O65">
            <v>0</v>
          </cell>
        </row>
        <row r="66">
          <cell r="C66" t="str">
            <v>81K - Other Accruals</v>
          </cell>
          <cell r="D66">
            <v>1000000</v>
          </cell>
          <cell r="E66">
            <v>1000000</v>
          </cell>
          <cell r="F66">
            <v>1000000</v>
          </cell>
          <cell r="G66">
            <v>1000000</v>
          </cell>
          <cell r="H66">
            <v>1000000</v>
          </cell>
          <cell r="I66">
            <v>1000000</v>
          </cell>
          <cell r="J66">
            <v>1000000</v>
          </cell>
          <cell r="K66">
            <v>1000000</v>
          </cell>
          <cell r="L66">
            <v>1000000</v>
          </cell>
          <cell r="M66">
            <v>1000000</v>
          </cell>
          <cell r="N66">
            <v>1000000</v>
          </cell>
          <cell r="O66">
            <v>1000000</v>
          </cell>
        </row>
        <row r="67">
          <cell r="C67" t="str">
            <v>81B - RBNI - DWK</v>
          </cell>
          <cell r="D67">
            <v>0</v>
          </cell>
          <cell r="E67">
            <v>0</v>
          </cell>
          <cell r="F67">
            <v>0</v>
          </cell>
          <cell r="G67">
            <v>0</v>
          </cell>
          <cell r="H67">
            <v>0</v>
          </cell>
          <cell r="I67">
            <v>0</v>
          </cell>
          <cell r="J67">
            <v>0</v>
          </cell>
          <cell r="K67">
            <v>0</v>
          </cell>
          <cell r="L67">
            <v>0</v>
          </cell>
          <cell r="M67">
            <v>0</v>
          </cell>
          <cell r="N67">
            <v>0</v>
          </cell>
          <cell r="O67">
            <v>0</v>
          </cell>
        </row>
        <row r="68">
          <cell r="C68" t="str">
            <v>81M - RBNI-Electrix</v>
          </cell>
          <cell r="D68">
            <v>0</v>
          </cell>
          <cell r="E68">
            <v>0</v>
          </cell>
          <cell r="F68">
            <v>0</v>
          </cell>
          <cell r="G68">
            <v>0</v>
          </cell>
          <cell r="H68">
            <v>0</v>
          </cell>
          <cell r="I68">
            <v>0</v>
          </cell>
          <cell r="J68">
            <v>0</v>
          </cell>
          <cell r="K68">
            <v>0</v>
          </cell>
          <cell r="L68">
            <v>0</v>
          </cell>
          <cell r="M68">
            <v>0</v>
          </cell>
          <cell r="N68">
            <v>0</v>
          </cell>
          <cell r="O68">
            <v>0</v>
          </cell>
        </row>
        <row r="69">
          <cell r="C69" t="str">
            <v>81N - RBNI-ABB</v>
          </cell>
          <cell r="D69">
            <v>100000</v>
          </cell>
          <cell r="E69">
            <v>100000</v>
          </cell>
          <cell r="F69">
            <v>100000</v>
          </cell>
          <cell r="G69">
            <v>100000</v>
          </cell>
          <cell r="H69">
            <v>100000</v>
          </cell>
          <cell r="I69">
            <v>100000</v>
          </cell>
          <cell r="J69">
            <v>100000</v>
          </cell>
          <cell r="K69">
            <v>100000</v>
          </cell>
          <cell r="L69">
            <v>100000</v>
          </cell>
          <cell r="M69">
            <v>100000</v>
          </cell>
          <cell r="N69">
            <v>100000</v>
          </cell>
          <cell r="O69">
            <v>100000</v>
          </cell>
        </row>
        <row r="70">
          <cell r="C70" t="str">
            <v>81Q - RBNI-ALSTOM</v>
          </cell>
          <cell r="D70">
            <v>0</v>
          </cell>
          <cell r="E70">
            <v>0</v>
          </cell>
          <cell r="F70">
            <v>0</v>
          </cell>
          <cell r="G70">
            <v>0</v>
          </cell>
          <cell r="H70">
            <v>0</v>
          </cell>
          <cell r="I70">
            <v>0</v>
          </cell>
          <cell r="J70">
            <v>0</v>
          </cell>
          <cell r="K70">
            <v>0</v>
          </cell>
          <cell r="L70">
            <v>0</v>
          </cell>
          <cell r="M70">
            <v>0</v>
          </cell>
          <cell r="N70">
            <v>0</v>
          </cell>
          <cell r="O70">
            <v>0</v>
          </cell>
        </row>
        <row r="71">
          <cell r="C71" t="str">
            <v>81R - RBNI-Zelko/ABB</v>
          </cell>
          <cell r="D71">
            <v>200000</v>
          </cell>
          <cell r="E71">
            <v>200000</v>
          </cell>
          <cell r="F71">
            <v>200000</v>
          </cell>
          <cell r="G71">
            <v>200000</v>
          </cell>
          <cell r="H71">
            <v>200000</v>
          </cell>
          <cell r="I71">
            <v>200000</v>
          </cell>
          <cell r="J71">
            <v>200000</v>
          </cell>
          <cell r="K71">
            <v>200000</v>
          </cell>
          <cell r="L71">
            <v>200000</v>
          </cell>
          <cell r="M71">
            <v>200000</v>
          </cell>
          <cell r="N71">
            <v>200000</v>
          </cell>
          <cell r="O71">
            <v>200000</v>
          </cell>
        </row>
        <row r="72">
          <cell r="C72" t="str">
            <v>81S - RBNI - DCES</v>
          </cell>
          <cell r="D72">
            <v>0</v>
          </cell>
          <cell r="E72">
            <v>0</v>
          </cell>
          <cell r="F72">
            <v>0</v>
          </cell>
          <cell r="G72">
            <v>0</v>
          </cell>
          <cell r="H72">
            <v>0</v>
          </cell>
          <cell r="I72">
            <v>0</v>
          </cell>
          <cell r="J72">
            <v>0</v>
          </cell>
          <cell r="K72">
            <v>0</v>
          </cell>
          <cell r="L72">
            <v>0</v>
          </cell>
          <cell r="M72">
            <v>0</v>
          </cell>
          <cell r="N72">
            <v>0</v>
          </cell>
          <cell r="O72">
            <v>0</v>
          </cell>
        </row>
        <row r="73">
          <cell r="C73" t="str">
            <v>81U - RBNI - Composite Management</v>
          </cell>
          <cell r="D73">
            <v>50000</v>
          </cell>
          <cell r="E73">
            <v>50000</v>
          </cell>
          <cell r="F73">
            <v>50000</v>
          </cell>
          <cell r="G73">
            <v>50000</v>
          </cell>
          <cell r="H73">
            <v>50000</v>
          </cell>
          <cell r="I73">
            <v>50000</v>
          </cell>
          <cell r="J73">
            <v>50000</v>
          </cell>
          <cell r="K73">
            <v>50000</v>
          </cell>
          <cell r="L73">
            <v>50000</v>
          </cell>
          <cell r="M73">
            <v>50000</v>
          </cell>
          <cell r="N73">
            <v>50000</v>
          </cell>
          <cell r="O73">
            <v>50000</v>
          </cell>
        </row>
        <row r="74">
          <cell r="C74" t="str">
            <v>81V - RBNI - Alstom Alliance</v>
          </cell>
          <cell r="D74">
            <v>500000</v>
          </cell>
          <cell r="E74">
            <v>500000</v>
          </cell>
          <cell r="F74">
            <v>500000</v>
          </cell>
          <cell r="G74">
            <v>500000</v>
          </cell>
          <cell r="H74">
            <v>500000</v>
          </cell>
          <cell r="I74">
            <v>500000</v>
          </cell>
          <cell r="J74">
            <v>500000</v>
          </cell>
          <cell r="K74">
            <v>500000</v>
          </cell>
          <cell r="L74">
            <v>500000</v>
          </cell>
          <cell r="M74">
            <v>500000</v>
          </cell>
          <cell r="N74">
            <v>500000</v>
          </cell>
          <cell r="O74">
            <v>500000</v>
          </cell>
        </row>
        <row r="75">
          <cell r="C75" t="str">
            <v>81W - Retentions</v>
          </cell>
          <cell r="D75">
            <v>450000</v>
          </cell>
          <cell r="E75">
            <v>450000</v>
          </cell>
          <cell r="F75">
            <v>450000</v>
          </cell>
          <cell r="G75">
            <v>450000</v>
          </cell>
          <cell r="H75">
            <v>450000</v>
          </cell>
          <cell r="I75">
            <v>450000</v>
          </cell>
          <cell r="J75">
            <v>450000</v>
          </cell>
          <cell r="K75">
            <v>450000</v>
          </cell>
          <cell r="L75">
            <v>450000</v>
          </cell>
          <cell r="M75">
            <v>450000</v>
          </cell>
          <cell r="N75">
            <v>450000</v>
          </cell>
          <cell r="O75">
            <v>450000</v>
          </cell>
        </row>
        <row r="76">
          <cell r="C76" t="str">
            <v>81X - AP - Foreign Currency</v>
          </cell>
          <cell r="D76">
            <v>0</v>
          </cell>
          <cell r="E76">
            <v>0</v>
          </cell>
          <cell r="F76">
            <v>0</v>
          </cell>
          <cell r="G76">
            <v>0</v>
          </cell>
          <cell r="H76">
            <v>0</v>
          </cell>
          <cell r="I76">
            <v>0</v>
          </cell>
          <cell r="J76">
            <v>0</v>
          </cell>
          <cell r="K76">
            <v>0</v>
          </cell>
          <cell r="L76">
            <v>0</v>
          </cell>
          <cell r="M76">
            <v>0</v>
          </cell>
          <cell r="N76">
            <v>0</v>
          </cell>
          <cell r="O76">
            <v>0</v>
          </cell>
        </row>
        <row r="77">
          <cell r="C77" t="str">
            <v>81Y - Registered Vouchers</v>
          </cell>
          <cell r="D77">
            <v>0</v>
          </cell>
          <cell r="E77">
            <v>0</v>
          </cell>
          <cell r="F77">
            <v>0</v>
          </cell>
          <cell r="G77">
            <v>0</v>
          </cell>
          <cell r="H77">
            <v>0</v>
          </cell>
          <cell r="I77">
            <v>0</v>
          </cell>
          <cell r="J77">
            <v>0</v>
          </cell>
          <cell r="K77">
            <v>0</v>
          </cell>
          <cell r="L77">
            <v>0</v>
          </cell>
          <cell r="M77">
            <v>0</v>
          </cell>
          <cell r="N77">
            <v>0</v>
          </cell>
          <cell r="O77">
            <v>0</v>
          </cell>
        </row>
        <row r="78">
          <cell r="C78" t="str">
            <v>82A - PAYE Clearing</v>
          </cell>
          <cell r="D78">
            <v>50000</v>
          </cell>
          <cell r="E78">
            <v>50000</v>
          </cell>
          <cell r="F78">
            <v>50000</v>
          </cell>
          <cell r="G78">
            <v>50000</v>
          </cell>
          <cell r="H78">
            <v>50000</v>
          </cell>
          <cell r="I78">
            <v>50000</v>
          </cell>
          <cell r="J78">
            <v>50000</v>
          </cell>
          <cell r="K78">
            <v>50000</v>
          </cell>
          <cell r="L78">
            <v>50000</v>
          </cell>
          <cell r="M78">
            <v>50000</v>
          </cell>
          <cell r="N78">
            <v>50000</v>
          </cell>
          <cell r="O78">
            <v>50000</v>
          </cell>
        </row>
        <row r="79">
          <cell r="C79" t="str">
            <v>82B - Payroll Tax</v>
          </cell>
          <cell r="D79">
            <v>25000</v>
          </cell>
          <cell r="E79">
            <v>25000</v>
          </cell>
          <cell r="F79">
            <v>25000</v>
          </cell>
          <cell r="G79">
            <v>25000</v>
          </cell>
          <cell r="H79">
            <v>25000</v>
          </cell>
          <cell r="I79">
            <v>25000</v>
          </cell>
          <cell r="J79">
            <v>25000</v>
          </cell>
          <cell r="K79">
            <v>25000</v>
          </cell>
          <cell r="L79">
            <v>25000</v>
          </cell>
          <cell r="M79">
            <v>25000</v>
          </cell>
          <cell r="N79">
            <v>25000</v>
          </cell>
          <cell r="O79">
            <v>25000</v>
          </cell>
        </row>
        <row r="80">
          <cell r="C80" t="str">
            <v>82D - Payroll-Other</v>
          </cell>
          <cell r="D80">
            <v>0</v>
          </cell>
          <cell r="E80">
            <v>0</v>
          </cell>
          <cell r="F80">
            <v>0</v>
          </cell>
          <cell r="G80">
            <v>0</v>
          </cell>
          <cell r="H80">
            <v>0</v>
          </cell>
          <cell r="I80">
            <v>0</v>
          </cell>
          <cell r="J80">
            <v>0</v>
          </cell>
          <cell r="K80">
            <v>0</v>
          </cell>
          <cell r="L80">
            <v>0</v>
          </cell>
          <cell r="M80">
            <v>0</v>
          </cell>
          <cell r="N80">
            <v>0</v>
          </cell>
          <cell r="O80">
            <v>0</v>
          </cell>
        </row>
        <row r="81">
          <cell r="C81" t="str">
            <v>82F - BHP Deposited Funds</v>
          </cell>
          <cell r="D81">
            <v>1500000</v>
          </cell>
          <cell r="E81">
            <v>1500000</v>
          </cell>
          <cell r="F81">
            <v>1500000</v>
          </cell>
          <cell r="G81">
            <v>1500000</v>
          </cell>
          <cell r="H81">
            <v>1500000</v>
          </cell>
          <cell r="I81">
            <v>1500000</v>
          </cell>
          <cell r="J81">
            <v>1500000</v>
          </cell>
          <cell r="K81">
            <v>1500000</v>
          </cell>
          <cell r="L81">
            <v>1500000</v>
          </cell>
          <cell r="M81">
            <v>1500000</v>
          </cell>
          <cell r="N81">
            <v>1500000</v>
          </cell>
          <cell r="O81">
            <v>1500000</v>
          </cell>
        </row>
        <row r="82">
          <cell r="C82" t="str">
            <v>82M - GST Suspense</v>
          </cell>
          <cell r="D82">
            <v>-608187.85833106749</v>
          </cell>
          <cell r="E82">
            <v>1522204.1574982321</v>
          </cell>
          <cell r="F82">
            <v>847285.29959295969</v>
          </cell>
          <cell r="G82">
            <v>1314140.2814605031</v>
          </cell>
          <cell r="H82">
            <v>1964486.2299490762</v>
          </cell>
          <cell r="I82">
            <v>2035672.23050807</v>
          </cell>
          <cell r="J82">
            <v>2359537.2414277424</v>
          </cell>
          <cell r="K82">
            <v>2028030.364661973</v>
          </cell>
          <cell r="L82">
            <v>2033516.0833793767</v>
          </cell>
          <cell r="M82">
            <v>464646.9747194387</v>
          </cell>
          <cell r="N82">
            <v>762009.668681446</v>
          </cell>
          <cell r="O82">
            <v>603286.00065116724</v>
          </cell>
        </row>
        <row r="83">
          <cell r="C83" t="str">
            <v>82Q - GST Australia Suspense</v>
          </cell>
          <cell r="D83">
            <v>0</v>
          </cell>
          <cell r="E83">
            <v>0</v>
          </cell>
          <cell r="F83">
            <v>0</v>
          </cell>
          <cell r="G83">
            <v>0</v>
          </cell>
          <cell r="H83">
            <v>0</v>
          </cell>
          <cell r="I83">
            <v>0</v>
          </cell>
          <cell r="J83">
            <v>0</v>
          </cell>
          <cell r="K83">
            <v>0</v>
          </cell>
          <cell r="L83">
            <v>0</v>
          </cell>
          <cell r="M83">
            <v>0</v>
          </cell>
          <cell r="N83">
            <v>0</v>
          </cell>
          <cell r="O83">
            <v>0</v>
          </cell>
        </row>
        <row r="84">
          <cell r="C84" t="str">
            <v>83U - Network Holiday - Retail</v>
          </cell>
          <cell r="D84">
            <v>200000</v>
          </cell>
          <cell r="E84">
            <v>200000</v>
          </cell>
          <cell r="F84">
            <v>200000</v>
          </cell>
          <cell r="G84">
            <v>200000</v>
          </cell>
          <cell r="H84">
            <v>200000</v>
          </cell>
          <cell r="I84">
            <v>200000</v>
          </cell>
          <cell r="J84">
            <v>200000</v>
          </cell>
          <cell r="K84">
            <v>200000</v>
          </cell>
          <cell r="L84">
            <v>200000</v>
          </cell>
          <cell r="M84">
            <v>200000</v>
          </cell>
          <cell r="N84">
            <v>200000</v>
          </cell>
          <cell r="O84">
            <v>200000</v>
          </cell>
        </row>
        <row r="85">
          <cell r="C85" t="str">
            <v>83D - ECNZ Hedge Provision</v>
          </cell>
          <cell r="D85">
            <v>96098.53</v>
          </cell>
          <cell r="E85">
            <v>48077.810000000056</v>
          </cell>
          <cell r="F85">
            <v>2147.1500000000233</v>
          </cell>
          <cell r="G85">
            <v>0.3000000000174623</v>
          </cell>
          <cell r="H85">
            <v>0.3000000000174623</v>
          </cell>
          <cell r="I85">
            <v>0.3000000000174623</v>
          </cell>
          <cell r="J85">
            <v>0.3000000000174623</v>
          </cell>
          <cell r="K85">
            <v>0.3000000000174623</v>
          </cell>
          <cell r="L85">
            <v>0.3000000000174623</v>
          </cell>
          <cell r="M85">
            <v>0.3000000000174623</v>
          </cell>
          <cell r="N85">
            <v>0.3000000000174623</v>
          </cell>
          <cell r="O85">
            <v>0.3000000000174623</v>
          </cell>
        </row>
        <row r="86">
          <cell r="C86" t="str">
            <v>83J - Provision for Severence</v>
          </cell>
          <cell r="D86">
            <v>0</v>
          </cell>
          <cell r="E86">
            <v>0</v>
          </cell>
          <cell r="F86">
            <v>0</v>
          </cell>
          <cell r="G86">
            <v>0</v>
          </cell>
          <cell r="H86">
            <v>0</v>
          </cell>
          <cell r="I86">
            <v>0</v>
          </cell>
          <cell r="J86">
            <v>0</v>
          </cell>
          <cell r="K86">
            <v>0</v>
          </cell>
          <cell r="L86">
            <v>0</v>
          </cell>
          <cell r="M86">
            <v>0</v>
          </cell>
          <cell r="N86">
            <v>0</v>
          </cell>
          <cell r="O86">
            <v>0</v>
          </cell>
        </row>
        <row r="87">
          <cell r="C87" t="str">
            <v>83L - Provision for Holiday Pay</v>
          </cell>
          <cell r="D87">
            <v>1250000</v>
          </cell>
          <cell r="E87">
            <v>1250000</v>
          </cell>
          <cell r="F87">
            <v>1250000</v>
          </cell>
          <cell r="G87">
            <v>1250000</v>
          </cell>
          <cell r="H87">
            <v>1250000</v>
          </cell>
          <cell r="I87">
            <v>1250000</v>
          </cell>
          <cell r="J87">
            <v>1250000</v>
          </cell>
          <cell r="K87">
            <v>1250000</v>
          </cell>
          <cell r="L87">
            <v>1250000</v>
          </cell>
          <cell r="M87">
            <v>1250000</v>
          </cell>
          <cell r="N87">
            <v>1250000</v>
          </cell>
          <cell r="O87">
            <v>1250000</v>
          </cell>
        </row>
        <row r="88">
          <cell r="C88" t="str">
            <v>83M - Provision for L Service Leave</v>
          </cell>
          <cell r="D88">
            <v>0</v>
          </cell>
          <cell r="E88">
            <v>0</v>
          </cell>
          <cell r="F88">
            <v>0</v>
          </cell>
          <cell r="G88">
            <v>0</v>
          </cell>
          <cell r="H88">
            <v>0</v>
          </cell>
          <cell r="I88">
            <v>0</v>
          </cell>
          <cell r="J88">
            <v>0</v>
          </cell>
          <cell r="K88">
            <v>0</v>
          </cell>
          <cell r="L88">
            <v>0</v>
          </cell>
          <cell r="M88">
            <v>0</v>
          </cell>
          <cell r="N88">
            <v>0</v>
          </cell>
          <cell r="O88">
            <v>0</v>
          </cell>
        </row>
        <row r="89">
          <cell r="C89" t="str">
            <v>83Q - Retail Bonds</v>
          </cell>
          <cell r="D89">
            <v>33000</v>
          </cell>
          <cell r="E89">
            <v>33000</v>
          </cell>
          <cell r="F89">
            <v>33000</v>
          </cell>
          <cell r="G89">
            <v>33000</v>
          </cell>
          <cell r="H89">
            <v>33000</v>
          </cell>
          <cell r="I89">
            <v>33000</v>
          </cell>
          <cell r="J89">
            <v>33000</v>
          </cell>
          <cell r="K89">
            <v>0</v>
          </cell>
          <cell r="L89">
            <v>0</v>
          </cell>
          <cell r="M89">
            <v>0</v>
          </cell>
          <cell r="N89">
            <v>0</v>
          </cell>
          <cell r="O89">
            <v>0</v>
          </cell>
        </row>
        <row r="90">
          <cell r="A90">
            <v>411</v>
          </cell>
          <cell r="C90" t="str">
            <v>83R - HPS Provision</v>
          </cell>
          <cell r="D90">
            <v>360000</v>
          </cell>
          <cell r="E90">
            <v>360000</v>
          </cell>
          <cell r="F90">
            <v>360000</v>
          </cell>
          <cell r="G90">
            <v>360000</v>
          </cell>
          <cell r="H90">
            <v>360000</v>
          </cell>
          <cell r="I90">
            <v>360000</v>
          </cell>
          <cell r="J90">
            <v>360000</v>
          </cell>
          <cell r="K90">
            <v>360000</v>
          </cell>
          <cell r="L90">
            <v>360000</v>
          </cell>
          <cell r="M90">
            <v>360000</v>
          </cell>
          <cell r="N90">
            <v>360000</v>
          </cell>
          <cell r="O90">
            <v>360000</v>
          </cell>
        </row>
        <row r="91">
          <cell r="C91" t="str">
            <v>83S - General Provision</v>
          </cell>
          <cell r="D91">
            <v>500000</v>
          </cell>
          <cell r="E91">
            <v>500000</v>
          </cell>
          <cell r="F91">
            <v>500000</v>
          </cell>
          <cell r="G91">
            <v>500000</v>
          </cell>
          <cell r="H91">
            <v>500000</v>
          </cell>
          <cell r="I91">
            <v>500000</v>
          </cell>
          <cell r="J91">
            <v>500000</v>
          </cell>
          <cell r="K91">
            <v>500000</v>
          </cell>
          <cell r="L91">
            <v>500000</v>
          </cell>
          <cell r="M91">
            <v>500000</v>
          </cell>
          <cell r="N91">
            <v>500000</v>
          </cell>
          <cell r="O91">
            <v>500000</v>
          </cell>
        </row>
        <row r="92">
          <cell r="A92">
            <v>413</v>
          </cell>
          <cell r="C92" t="str">
            <v>Transpower Payable</v>
          </cell>
          <cell r="D92">
            <v>0</v>
          </cell>
          <cell r="E92">
            <v>0</v>
          </cell>
          <cell r="F92">
            <v>0</v>
          </cell>
          <cell r="G92">
            <v>0</v>
          </cell>
          <cell r="H92">
            <v>0</v>
          </cell>
          <cell r="I92">
            <v>0</v>
          </cell>
          <cell r="J92">
            <v>0</v>
          </cell>
          <cell r="K92">
            <v>0</v>
          </cell>
          <cell r="L92">
            <v>0</v>
          </cell>
          <cell r="M92">
            <v>0</v>
          </cell>
          <cell r="N92">
            <v>0</v>
          </cell>
          <cell r="O92">
            <v>0</v>
          </cell>
        </row>
      </sheetData>
      <sheetData sheetId="17"/>
      <sheetData sheetId="18" refreshError="1">
        <row r="28">
          <cell r="D28" t="str">
            <v>Wholesale</v>
          </cell>
        </row>
        <row r="29">
          <cell r="A29">
            <v>201</v>
          </cell>
          <cell r="D29" t="str">
            <v>Energy Sales - ECNZ Hedges</v>
          </cell>
          <cell r="E29">
            <v>109191.29000000001</v>
          </cell>
          <cell r="F29">
            <v>36187.870000000003</v>
          </cell>
          <cell r="G29">
            <v>46263.17</v>
          </cell>
          <cell r="H29">
            <v>26740.25</v>
          </cell>
          <cell r="I29">
            <v>0</v>
          </cell>
          <cell r="J29">
            <v>0</v>
          </cell>
          <cell r="K29">
            <v>0</v>
          </cell>
          <cell r="L29">
            <v>0</v>
          </cell>
          <cell r="M29">
            <v>0</v>
          </cell>
          <cell r="N29">
            <v>0</v>
          </cell>
          <cell r="O29">
            <v>0</v>
          </cell>
          <cell r="P29">
            <v>0</v>
          </cell>
          <cell r="Q29">
            <v>0</v>
          </cell>
        </row>
        <row r="30">
          <cell r="A30">
            <v>202</v>
          </cell>
          <cell r="D30" t="str">
            <v>Energy Sales-ECNZ Buy Hedges</v>
          </cell>
          <cell r="E30">
            <v>60302.11</v>
          </cell>
          <cell r="F30">
            <v>13304</v>
          </cell>
          <cell r="G30">
            <v>20976.09</v>
          </cell>
          <cell r="H30">
            <v>26571.040000000001</v>
          </cell>
          <cell r="I30">
            <v>-549.02</v>
          </cell>
          <cell r="J30">
            <v>0</v>
          </cell>
          <cell r="K30">
            <v>0</v>
          </cell>
          <cell r="L30">
            <v>0</v>
          </cell>
          <cell r="M30">
            <v>0</v>
          </cell>
          <cell r="N30">
            <v>0</v>
          </cell>
          <cell r="O30">
            <v>0</v>
          </cell>
          <cell r="P30">
            <v>0</v>
          </cell>
          <cell r="Q30">
            <v>0</v>
          </cell>
        </row>
        <row r="31">
          <cell r="A31">
            <v>203</v>
          </cell>
          <cell r="D31" t="str">
            <v>Energy Sales - Other Hedges</v>
          </cell>
          <cell r="E31">
            <v>6769364.040000001</v>
          </cell>
          <cell r="F31">
            <v>-422338.23</v>
          </cell>
          <cell r="G31">
            <v>16148.68</v>
          </cell>
          <cell r="H31">
            <v>349650.32</v>
          </cell>
          <cell r="I31">
            <v>1051694.1100000001</v>
          </cell>
          <cell r="J31">
            <v>1420554.07</v>
          </cell>
          <cell r="K31">
            <v>1778191.57</v>
          </cell>
          <cell r="L31">
            <v>1384585.73</v>
          </cell>
          <cell r="M31">
            <v>992365.31</v>
          </cell>
          <cell r="N31">
            <v>711330.52</v>
          </cell>
          <cell r="O31">
            <v>463860.08</v>
          </cell>
          <cell r="P31">
            <v>-145304.64000000001</v>
          </cell>
          <cell r="Q31">
            <v>-831373.48</v>
          </cell>
        </row>
        <row r="32">
          <cell r="B32">
            <v>5</v>
          </cell>
          <cell r="D32" t="str">
            <v>Total Hedge Margin</v>
          </cell>
          <cell r="E32">
            <v>6938857.4400000013</v>
          </cell>
          <cell r="F32">
            <v>-372846.36</v>
          </cell>
          <cell r="G32">
            <v>83387.94</v>
          </cell>
          <cell r="H32">
            <v>402961.61</v>
          </cell>
          <cell r="I32">
            <v>1051145.0900000001</v>
          </cell>
          <cell r="J32">
            <v>1420554.07</v>
          </cell>
          <cell r="K32">
            <v>1778191.57</v>
          </cell>
          <cell r="L32">
            <v>1384585.73</v>
          </cell>
          <cell r="M32">
            <v>992365.31</v>
          </cell>
          <cell r="N32">
            <v>711330.52</v>
          </cell>
          <cell r="O32">
            <v>463860.08</v>
          </cell>
          <cell r="P32">
            <v>-145304.64000000001</v>
          </cell>
          <cell r="Q32">
            <v>-831373.48</v>
          </cell>
        </row>
        <row r="36">
          <cell r="C36" t="str">
            <v>Transmission and Distribution Costs</v>
          </cell>
        </row>
        <row r="37">
          <cell r="D37" t="str">
            <v>Cost of Generation</v>
          </cell>
          <cell r="E37">
            <v>-980874.45000000007</v>
          </cell>
          <cell r="F37">
            <v>-7951.09</v>
          </cell>
          <cell r="G37">
            <v>-57159.91</v>
          </cell>
          <cell r="H37">
            <v>-89602.78</v>
          </cell>
          <cell r="I37">
            <v>-114995.16</v>
          </cell>
          <cell r="J37">
            <v>-118354.68</v>
          </cell>
          <cell r="K37">
            <v>-139437.74</v>
          </cell>
          <cell r="L37">
            <v>-141970.01999999999</v>
          </cell>
          <cell r="M37">
            <v>-129360.67</v>
          </cell>
          <cell r="N37">
            <v>-113962.34</v>
          </cell>
          <cell r="O37">
            <v>-46465.53</v>
          </cell>
          <cell r="P37">
            <v>-18321.5</v>
          </cell>
          <cell r="Q37">
            <v>-3293.03</v>
          </cell>
        </row>
        <row r="38">
          <cell r="A38">
            <v>210</v>
          </cell>
          <cell r="D38" t="str">
            <v>AC Connection Charges</v>
          </cell>
          <cell r="E38">
            <v>887683.68</v>
          </cell>
          <cell r="F38">
            <v>73973.64</v>
          </cell>
          <cell r="G38">
            <v>73973.64</v>
          </cell>
          <cell r="H38">
            <v>73973.64</v>
          </cell>
          <cell r="I38">
            <v>73973.64</v>
          </cell>
          <cell r="J38">
            <v>73973.64</v>
          </cell>
          <cell r="K38">
            <v>73973.64</v>
          </cell>
          <cell r="L38">
            <v>73973.64</v>
          </cell>
          <cell r="M38">
            <v>73973.64</v>
          </cell>
          <cell r="N38">
            <v>73973.64</v>
          </cell>
          <cell r="O38">
            <v>73973.64</v>
          </cell>
          <cell r="P38">
            <v>73973.64</v>
          </cell>
          <cell r="Q38">
            <v>73973.64</v>
          </cell>
        </row>
        <row r="39">
          <cell r="A39">
            <v>211</v>
          </cell>
          <cell r="D39" t="str">
            <v>HVDC Charges</v>
          </cell>
          <cell r="E39">
            <v>-43358268.839999996</v>
          </cell>
          <cell r="F39">
            <v>-3613189.07</v>
          </cell>
          <cell r="G39">
            <v>-3613189.07</v>
          </cell>
          <cell r="H39">
            <v>-3613189.07</v>
          </cell>
          <cell r="I39">
            <v>-3613189.07</v>
          </cell>
          <cell r="J39">
            <v>-3613189.07</v>
          </cell>
          <cell r="K39">
            <v>-3613189.07</v>
          </cell>
          <cell r="L39">
            <v>-3613189.07</v>
          </cell>
          <cell r="M39">
            <v>-3613189.07</v>
          </cell>
          <cell r="N39">
            <v>-3613189.07</v>
          </cell>
          <cell r="O39">
            <v>-3613189.07</v>
          </cell>
          <cell r="P39">
            <v>-3613189.07</v>
          </cell>
          <cell r="Q39">
            <v>-3613189.07</v>
          </cell>
        </row>
        <row r="40">
          <cell r="A40">
            <v>212</v>
          </cell>
          <cell r="D40" t="str">
            <v>Grid Exit Points</v>
          </cell>
          <cell r="E40">
            <v>-244133.76000000004</v>
          </cell>
          <cell r="F40">
            <v>-20338.98</v>
          </cell>
          <cell r="G40">
            <v>-20339.98</v>
          </cell>
          <cell r="H40">
            <v>-20340.98</v>
          </cell>
          <cell r="I40">
            <v>-20341.98</v>
          </cell>
          <cell r="J40">
            <v>-20342.98</v>
          </cell>
          <cell r="K40">
            <v>-20343.98</v>
          </cell>
          <cell r="L40">
            <v>-20344.98</v>
          </cell>
          <cell r="M40">
            <v>-20345.98</v>
          </cell>
          <cell r="N40">
            <v>-20346.98</v>
          </cell>
          <cell r="O40">
            <v>-20347.98</v>
          </cell>
          <cell r="P40">
            <v>-20348.98</v>
          </cell>
          <cell r="Q40">
            <v>-20349.98</v>
          </cell>
        </row>
        <row r="41">
          <cell r="D41" t="str">
            <v>Connection Charges</v>
          </cell>
          <cell r="E41">
            <v>-43695593.36999999</v>
          </cell>
          <cell r="F41">
            <v>-3567505.5</v>
          </cell>
          <cell r="G41">
            <v>-3616715.32</v>
          </cell>
          <cell r="H41">
            <v>-3649159.19</v>
          </cell>
          <cell r="I41">
            <v>-3674552.57</v>
          </cell>
          <cell r="J41">
            <v>-3677913.09</v>
          </cell>
          <cell r="K41">
            <v>-3698997.15</v>
          </cell>
          <cell r="L41">
            <v>-3701530.43</v>
          </cell>
          <cell r="M41">
            <v>-3688922.08</v>
          </cell>
          <cell r="N41">
            <v>-3673524.75</v>
          </cell>
          <cell r="O41">
            <v>-3606028.94</v>
          </cell>
          <cell r="P41">
            <v>-3577885.91</v>
          </cell>
          <cell r="Q41">
            <v>-3562858.44</v>
          </cell>
        </row>
        <row r="43">
          <cell r="D43" t="str">
            <v>Network</v>
          </cell>
        </row>
        <row r="44">
          <cell r="D44" t="str">
            <v>Connection'Wheeling Charge</v>
          </cell>
          <cell r="E44">
            <v>-266163.95999999996</v>
          </cell>
          <cell r="F44">
            <v>-3630.72</v>
          </cell>
          <cell r="G44">
            <v>-20284.75</v>
          </cell>
          <cell r="H44">
            <v>-23128.12</v>
          </cell>
          <cell r="I44">
            <v>-27190.080000000002</v>
          </cell>
          <cell r="J44">
            <v>-34907.800000000003</v>
          </cell>
          <cell r="K44">
            <v>-39375.96</v>
          </cell>
          <cell r="L44">
            <v>-35720.19</v>
          </cell>
          <cell r="M44">
            <v>-32064.43</v>
          </cell>
          <cell r="N44">
            <v>-30439.65</v>
          </cell>
          <cell r="O44">
            <v>-11754.63</v>
          </cell>
          <cell r="P44">
            <v>-6067.89</v>
          </cell>
          <cell r="Q44">
            <v>-1599.74</v>
          </cell>
        </row>
        <row r="45">
          <cell r="D45" t="str">
            <v>Comalco Transmission Revenue</v>
          </cell>
          <cell r="E45">
            <v>25320696</v>
          </cell>
          <cell r="F45">
            <v>2110058</v>
          </cell>
          <cell r="G45">
            <v>2110058</v>
          </cell>
          <cell r="H45">
            <v>2110058</v>
          </cell>
          <cell r="I45">
            <v>2110058</v>
          </cell>
          <cell r="J45">
            <v>2110058</v>
          </cell>
          <cell r="K45">
            <v>2110058</v>
          </cell>
          <cell r="L45">
            <v>2110058</v>
          </cell>
          <cell r="M45">
            <v>2110058</v>
          </cell>
          <cell r="N45">
            <v>2110058</v>
          </cell>
          <cell r="O45">
            <v>2110058</v>
          </cell>
          <cell r="P45">
            <v>2110058</v>
          </cell>
          <cell r="Q45">
            <v>2110058</v>
          </cell>
        </row>
        <row r="46">
          <cell r="D46" t="str">
            <v>Tiwai Pt Transmission Charge</v>
          </cell>
          <cell r="E46">
            <v>-25320696</v>
          </cell>
          <cell r="F46">
            <v>-2110058</v>
          </cell>
          <cell r="G46">
            <v>-2110058</v>
          </cell>
          <cell r="H46">
            <v>-2110058</v>
          </cell>
          <cell r="I46">
            <v>-2110058</v>
          </cell>
          <cell r="J46">
            <v>-2110058</v>
          </cell>
          <cell r="K46">
            <v>-2110058</v>
          </cell>
          <cell r="L46">
            <v>-2110058</v>
          </cell>
          <cell r="M46">
            <v>-2110058</v>
          </cell>
          <cell r="N46">
            <v>-2110058</v>
          </cell>
          <cell r="O46">
            <v>-2110058</v>
          </cell>
          <cell r="P46">
            <v>-2110058</v>
          </cell>
          <cell r="Q46">
            <v>-2110058</v>
          </cell>
        </row>
        <row r="47">
          <cell r="D47" t="str">
            <v>Line Revenue</v>
          </cell>
          <cell r="E47">
            <v>183451132.17999998</v>
          </cell>
          <cell r="F47">
            <v>19392284.34</v>
          </cell>
          <cell r="G47">
            <v>19158573.550000001</v>
          </cell>
          <cell r="H47">
            <v>17009703.559999999</v>
          </cell>
          <cell r="I47">
            <v>14626325.18</v>
          </cell>
          <cell r="J47">
            <v>13719824.699999999</v>
          </cell>
          <cell r="K47">
            <v>13182130.779999999</v>
          </cell>
          <cell r="L47">
            <v>13203962.609999999</v>
          </cell>
          <cell r="M47">
            <v>13043451.09</v>
          </cell>
          <cell r="N47">
            <v>13210049.73</v>
          </cell>
          <cell r="O47">
            <v>13341869.859999999</v>
          </cell>
          <cell r="P47">
            <v>16366222.74</v>
          </cell>
          <cell r="Q47">
            <v>17196734.039999999</v>
          </cell>
        </row>
        <row r="234">
          <cell r="A234">
            <v>202</v>
          </cell>
          <cell r="D234" t="str">
            <v>Energy Sales-ECNZ Buy Hedges</v>
          </cell>
          <cell r="E234">
            <v>60302.11</v>
          </cell>
          <cell r="F234">
            <v>13304</v>
          </cell>
          <cell r="G234">
            <v>34280.089999999997</v>
          </cell>
          <cell r="H234">
            <v>60851.13</v>
          </cell>
          <cell r="I234">
            <v>60302.11</v>
          </cell>
          <cell r="J234">
            <v>60302.11</v>
          </cell>
          <cell r="K234">
            <v>60302.11</v>
          </cell>
          <cell r="L234">
            <v>60302.11</v>
          </cell>
          <cell r="M234">
            <v>60302.11</v>
          </cell>
          <cell r="N234">
            <v>60302.11</v>
          </cell>
          <cell r="O234">
            <v>60302.11</v>
          </cell>
          <cell r="P234">
            <v>60302.11</v>
          </cell>
          <cell r="Q234">
            <v>60302.11</v>
          </cell>
        </row>
        <row r="235">
          <cell r="A235">
            <v>203</v>
          </cell>
          <cell r="D235" t="str">
            <v>Energy Sales - Other Hedges</v>
          </cell>
          <cell r="E235">
            <v>6769364.040000001</v>
          </cell>
          <cell r="F235">
            <v>-422338.23</v>
          </cell>
          <cell r="G235">
            <v>-406189.55</v>
          </cell>
          <cell r="H235">
            <v>-56539.229999999981</v>
          </cell>
          <cell r="I235">
            <v>995154.88000000012</v>
          </cell>
          <cell r="J235">
            <v>2415708.9500000002</v>
          </cell>
          <cell r="K235">
            <v>4193900.5200000005</v>
          </cell>
          <cell r="L235">
            <v>5578486.25</v>
          </cell>
          <cell r="M235">
            <v>6570851.5600000005</v>
          </cell>
          <cell r="N235">
            <v>7282182.0800000001</v>
          </cell>
          <cell r="O235">
            <v>7746042.1600000001</v>
          </cell>
          <cell r="P235">
            <v>7600737.5200000005</v>
          </cell>
          <cell r="Q235">
            <v>6769364.040000001</v>
          </cell>
        </row>
        <row r="236">
          <cell r="B236">
            <v>5</v>
          </cell>
          <cell r="D236" t="str">
            <v>Total Hedge Margin</v>
          </cell>
          <cell r="E236">
            <v>6938857.4400000013</v>
          </cell>
          <cell r="F236">
            <v>-372846.36</v>
          </cell>
          <cell r="G236">
            <v>-289458.42</v>
          </cell>
          <cell r="H236">
            <v>113503.19</v>
          </cell>
          <cell r="I236">
            <v>1164648.28</v>
          </cell>
          <cell r="J236">
            <v>2585202.35</v>
          </cell>
          <cell r="K236">
            <v>4363393.92</v>
          </cell>
          <cell r="L236">
            <v>5747979.6500000004</v>
          </cell>
          <cell r="M236">
            <v>6740344.9600000009</v>
          </cell>
          <cell r="N236">
            <v>7451675.4800000004</v>
          </cell>
          <cell r="O236">
            <v>7915535.5600000005</v>
          </cell>
          <cell r="P236">
            <v>7770230.9200000009</v>
          </cell>
          <cell r="Q236">
            <v>6938857.4400000013</v>
          </cell>
        </row>
        <row r="238">
          <cell r="C238" t="str">
            <v>TOTAL ENERGY REVENUE</v>
          </cell>
          <cell r="E238">
            <v>507122085.69000006</v>
          </cell>
          <cell r="F238">
            <v>42611288.020000011</v>
          </cell>
          <cell r="G238">
            <v>86326578.700000003</v>
          </cell>
          <cell r="H238">
            <v>126635294.61000001</v>
          </cell>
          <cell r="I238">
            <v>169177129.30000001</v>
          </cell>
          <cell r="J238">
            <v>212617359.85000002</v>
          </cell>
          <cell r="K238">
            <v>255322881.28000003</v>
          </cell>
          <cell r="L238">
            <v>301886468.5</v>
          </cell>
          <cell r="M238">
            <v>346546197.04000002</v>
          </cell>
          <cell r="N238">
            <v>393648846.66000003</v>
          </cell>
          <cell r="O238">
            <v>433077568.42000002</v>
          </cell>
          <cell r="P238">
            <v>470211717.83000004</v>
          </cell>
          <cell r="Q238">
            <v>507122085.69000006</v>
          </cell>
        </row>
        <row r="242">
          <cell r="A242">
            <v>210</v>
          </cell>
          <cell r="D242" t="str">
            <v>AC Connection Charges</v>
          </cell>
          <cell r="E242">
            <v>887683.68</v>
          </cell>
          <cell r="F242">
            <v>73973.64</v>
          </cell>
          <cell r="G242">
            <v>147947.28</v>
          </cell>
          <cell r="H242">
            <v>221920.91999999998</v>
          </cell>
          <cell r="I242">
            <v>295894.56</v>
          </cell>
          <cell r="J242">
            <v>369868.2</v>
          </cell>
          <cell r="K242">
            <v>443841.84</v>
          </cell>
          <cell r="L242">
            <v>517815.48000000004</v>
          </cell>
          <cell r="M242">
            <v>591789.12</v>
          </cell>
          <cell r="N242">
            <v>665762.76</v>
          </cell>
          <cell r="O242">
            <v>739736.4</v>
          </cell>
          <cell r="P242">
            <v>813710.04</v>
          </cell>
          <cell r="Q242">
            <v>887683.68</v>
          </cell>
        </row>
        <row r="243">
          <cell r="A243">
            <v>211</v>
          </cell>
          <cell r="D243" t="str">
            <v>HVDC Charges</v>
          </cell>
          <cell r="E243">
            <v>-43358268.839999996</v>
          </cell>
          <cell r="F243">
            <v>-3613189.07</v>
          </cell>
          <cell r="G243">
            <v>-7226378.1399999997</v>
          </cell>
          <cell r="H243">
            <v>-10839567.209999999</v>
          </cell>
          <cell r="I243">
            <v>-14452756.279999999</v>
          </cell>
          <cell r="J243">
            <v>-18065945.349999998</v>
          </cell>
          <cell r="K243">
            <v>-21679134.419999998</v>
          </cell>
          <cell r="L243">
            <v>-25292323.489999998</v>
          </cell>
          <cell r="M243">
            <v>-28905512.559999999</v>
          </cell>
          <cell r="N243">
            <v>-32518701.629999999</v>
          </cell>
          <cell r="O243">
            <v>-36131890.699999996</v>
          </cell>
          <cell r="P243">
            <v>-39745079.769999996</v>
          </cell>
          <cell r="Q243">
            <v>-43358268.839999996</v>
          </cell>
        </row>
        <row r="244">
          <cell r="A244">
            <v>212</v>
          </cell>
          <cell r="D244" t="str">
            <v>Grid Exit Points</v>
          </cell>
          <cell r="E244">
            <v>-244133.76000000001</v>
          </cell>
          <cell r="F244">
            <v>-20338.98</v>
          </cell>
          <cell r="G244">
            <v>-40678.959999999999</v>
          </cell>
          <cell r="H244">
            <v>-61019.94</v>
          </cell>
          <cell r="I244">
            <v>-81361.919999999998</v>
          </cell>
          <cell r="J244">
            <v>-101704.9</v>
          </cell>
          <cell r="K244">
            <v>-122048.87999999999</v>
          </cell>
          <cell r="L244">
            <v>-142393.85999999999</v>
          </cell>
          <cell r="M244">
            <v>-162739.84</v>
          </cell>
          <cell r="N244">
            <v>-183086.82</v>
          </cell>
          <cell r="O244">
            <v>-203434.80000000002</v>
          </cell>
          <cell r="P244">
            <v>-223783.78000000003</v>
          </cell>
          <cell r="Q244">
            <v>-244133.76000000004</v>
          </cell>
        </row>
        <row r="245">
          <cell r="D245" t="str">
            <v>Connection Charges</v>
          </cell>
          <cell r="E245">
            <v>-43695593.36999999</v>
          </cell>
          <cell r="F245">
            <v>-3567505.5</v>
          </cell>
          <cell r="G245">
            <v>-7184220.8200000003</v>
          </cell>
          <cell r="H245">
            <v>-10833380.01</v>
          </cell>
          <cell r="I245">
            <v>-14507932.58</v>
          </cell>
          <cell r="J245">
            <v>-18185845.670000002</v>
          </cell>
          <cell r="K245">
            <v>-21884842.82</v>
          </cell>
          <cell r="L245">
            <v>-25586373.25</v>
          </cell>
          <cell r="M245">
            <v>-29275295.329999998</v>
          </cell>
          <cell r="N245">
            <v>-32948820.079999998</v>
          </cell>
          <cell r="O245">
            <v>-36554849.019999996</v>
          </cell>
          <cell r="P245">
            <v>-40132734.929999992</v>
          </cell>
          <cell r="Q245">
            <v>-43695593.36999999</v>
          </cell>
        </row>
        <row r="247">
          <cell r="D247" t="str">
            <v>Network</v>
          </cell>
        </row>
        <row r="248">
          <cell r="D248" t="str">
            <v>Connection'Wheeling Charge</v>
          </cell>
          <cell r="E248">
            <v>-266163.96000000002</v>
          </cell>
          <cell r="F248">
            <v>-3630.72</v>
          </cell>
          <cell r="G248">
            <v>-23915.47</v>
          </cell>
          <cell r="H248">
            <v>-47043.59</v>
          </cell>
          <cell r="I248">
            <v>-74233.67</v>
          </cell>
          <cell r="J248">
            <v>-109141.47</v>
          </cell>
          <cell r="K248">
            <v>-148517.43</v>
          </cell>
          <cell r="L248">
            <v>-184237.62</v>
          </cell>
          <cell r="M248">
            <v>-216302.05</v>
          </cell>
          <cell r="N248">
            <v>-246741.69999999998</v>
          </cell>
          <cell r="O248">
            <v>-258496.33</v>
          </cell>
          <cell r="P248">
            <v>-264564.21999999997</v>
          </cell>
          <cell r="Q248">
            <v>-266163.95999999996</v>
          </cell>
        </row>
        <row r="249">
          <cell r="D249" t="str">
            <v>Comalco Transmission Revenue</v>
          </cell>
          <cell r="E249">
            <v>25320696</v>
          </cell>
          <cell r="F249">
            <v>2110058</v>
          </cell>
          <cell r="G249">
            <v>4220116</v>
          </cell>
          <cell r="H249">
            <v>6330174</v>
          </cell>
          <cell r="I249">
            <v>8440232</v>
          </cell>
          <cell r="J249">
            <v>10550290</v>
          </cell>
          <cell r="K249">
            <v>12660348</v>
          </cell>
          <cell r="L249">
            <v>14770406</v>
          </cell>
          <cell r="M249">
            <v>16880464</v>
          </cell>
          <cell r="N249">
            <v>18990522</v>
          </cell>
          <cell r="O249">
            <v>21100580</v>
          </cell>
          <cell r="P249">
            <v>23210638</v>
          </cell>
          <cell r="Q249">
            <v>25320696</v>
          </cell>
        </row>
        <row r="250">
          <cell r="D250" t="str">
            <v>Tiwai Pt Transmission Charge</v>
          </cell>
          <cell r="E250">
            <v>-25320696</v>
          </cell>
          <cell r="F250">
            <v>-2110058</v>
          </cell>
          <cell r="G250">
            <v>-4220116</v>
          </cell>
          <cell r="H250">
            <v>-6330174</v>
          </cell>
          <cell r="I250">
            <v>-8440232</v>
          </cell>
          <cell r="J250">
            <v>-10550290</v>
          </cell>
          <cell r="K250">
            <v>-12660348</v>
          </cell>
          <cell r="L250">
            <v>-14770406</v>
          </cell>
          <cell r="M250">
            <v>-16880464</v>
          </cell>
          <cell r="N250">
            <v>-18990522</v>
          </cell>
          <cell r="O250">
            <v>-21100580</v>
          </cell>
          <cell r="P250">
            <v>-23210638</v>
          </cell>
          <cell r="Q250">
            <v>-25320696</v>
          </cell>
        </row>
        <row r="251">
          <cell r="D251" t="str">
            <v>Line Revenue</v>
          </cell>
          <cell r="E251">
            <v>183451132.17999998</v>
          </cell>
          <cell r="F251">
            <v>19392284.34</v>
          </cell>
          <cell r="G251">
            <v>38550857.890000001</v>
          </cell>
          <cell r="H251">
            <v>55560561.450000003</v>
          </cell>
          <cell r="I251">
            <v>70186886.629999995</v>
          </cell>
          <cell r="J251">
            <v>83906711.329999998</v>
          </cell>
          <cell r="K251">
            <v>97088842.109999999</v>
          </cell>
          <cell r="L251">
            <v>110292804.72</v>
          </cell>
          <cell r="M251">
            <v>123336255.81</v>
          </cell>
          <cell r="N251">
            <v>136546305.53999999</v>
          </cell>
          <cell r="O251">
            <v>149888175.39999998</v>
          </cell>
          <cell r="P251">
            <v>166254398.13999999</v>
          </cell>
          <cell r="Q251">
            <v>183451132.17999998</v>
          </cell>
        </row>
        <row r="252">
          <cell r="D252" t="str">
            <v>Line Charges</v>
          </cell>
          <cell r="E252">
            <v>-185285643.50999999</v>
          </cell>
          <cell r="F252">
            <v>-19586207.18</v>
          </cell>
          <cell r="G252">
            <v>-38936366.469999999</v>
          </cell>
          <cell r="H252">
            <v>-56116167.07</v>
          </cell>
          <cell r="I252">
            <v>-70888755.5</v>
          </cell>
          <cell r="J252">
            <v>-84745778.439999998</v>
          </cell>
          <cell r="K252">
            <v>-98059730.530000001</v>
          </cell>
          <cell r="L252">
            <v>-111395732.77</v>
          </cell>
          <cell r="M252">
            <v>-124569618.36999999</v>
          </cell>
          <cell r="N252">
            <v>-137911768.59999999</v>
          </cell>
          <cell r="O252">
            <v>-151387057.16</v>
          </cell>
          <cell r="P252">
            <v>-167916942.13</v>
          </cell>
          <cell r="Q252">
            <v>-185285643.50999999</v>
          </cell>
        </row>
        <row r="253">
          <cell r="A253">
            <v>213</v>
          </cell>
          <cell r="D253" t="str">
            <v>Total Network Loses</v>
          </cell>
          <cell r="E253">
            <v>-2100675.29</v>
          </cell>
          <cell r="F253">
            <v>-197553.55999999866</v>
          </cell>
          <cell r="G253">
            <v>-409424.04999999702</v>
          </cell>
          <cell r="H253">
            <v>-602649.21000000089</v>
          </cell>
          <cell r="I253">
            <v>-776102.54000000085</v>
          </cell>
          <cell r="J253">
            <v>-948208.58000000182</v>
          </cell>
          <cell r="K253">
            <v>-1119405.8500000017</v>
          </cell>
          <cell r="L253">
            <v>-1287165.6700000018</v>
          </cell>
          <cell r="M253">
            <v>-1449664.6100000013</v>
          </cell>
          <cell r="N253">
            <v>-1612204.7600000012</v>
          </cell>
          <cell r="O253">
            <v>-1757378.0900000012</v>
          </cell>
          <cell r="P253">
            <v>-1927108.2100000023</v>
          </cell>
          <cell r="Q253">
            <v>-2100675.2900000042</v>
          </cell>
        </row>
        <row r="254">
          <cell r="B254">
            <v>6</v>
          </cell>
          <cell r="D254" t="str">
            <v>Total Transmission &amp; Distribution Costs</v>
          </cell>
          <cell r="E254">
            <v>-45796268.660000011</v>
          </cell>
          <cell r="F254">
            <v>-3765059.0599999987</v>
          </cell>
          <cell r="G254">
            <v>-7593644.8699999973</v>
          </cell>
          <cell r="H254">
            <v>-11436029.220000001</v>
          </cell>
          <cell r="I254">
            <v>-15284035.120000001</v>
          </cell>
          <cell r="J254">
            <v>-19134054.25</v>
          </cell>
          <cell r="K254">
            <v>-23004248.670000002</v>
          </cell>
          <cell r="L254">
            <v>-26873538.920000002</v>
          </cell>
          <cell r="M254">
            <v>-30724959.940000001</v>
          </cell>
          <cell r="N254">
            <v>-34561024.840000004</v>
          </cell>
          <cell r="O254">
            <v>-38312227.110000007</v>
          </cell>
          <cell r="P254">
            <v>-42059843.140000008</v>
          </cell>
          <cell r="Q254">
            <v>-45796268.660000011</v>
          </cell>
        </row>
      </sheetData>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ndl"/>
      <sheetName val="bs"/>
      <sheetName val="pl_act"/>
      <sheetName val="pl_onenergy"/>
      <sheetName val="bs_act"/>
      <sheetName val="tables_for_board_report"/>
      <sheetName val="budget2002"/>
      <sheetName val="lst_yr_act"/>
      <sheetName val="cashflow"/>
    </sheetNames>
    <sheetDataSet>
      <sheetData sheetId="0"/>
      <sheetData sheetId="1"/>
      <sheetData sheetId="2"/>
      <sheetData sheetId="3"/>
      <sheetData sheetId="4"/>
      <sheetData sheetId="5"/>
      <sheetData sheetId="6" refreshError="1">
        <row r="119">
          <cell r="A119">
            <v>2</v>
          </cell>
          <cell r="B119" t="str">
            <v>Inventories</v>
          </cell>
          <cell r="C119">
            <v>2688</v>
          </cell>
          <cell r="D119">
            <v>2688</v>
          </cell>
          <cell r="E119">
            <v>2688</v>
          </cell>
          <cell r="F119">
            <v>2688</v>
          </cell>
          <cell r="G119">
            <v>2688</v>
          </cell>
          <cell r="H119">
            <v>2688</v>
          </cell>
          <cell r="I119">
            <v>2688</v>
          </cell>
          <cell r="J119">
            <v>2688</v>
          </cell>
          <cell r="K119">
            <v>2688</v>
          </cell>
          <cell r="L119">
            <v>2688</v>
          </cell>
          <cell r="M119">
            <v>2688</v>
          </cell>
          <cell r="N119">
            <v>2688</v>
          </cell>
        </row>
        <row r="120">
          <cell r="A120">
            <v>3</v>
          </cell>
          <cell r="B120" t="str">
            <v>Accounts Receivable</v>
          </cell>
          <cell r="C120">
            <v>104821</v>
          </cell>
          <cell r="D120">
            <v>111789</v>
          </cell>
          <cell r="E120">
            <v>115001</v>
          </cell>
          <cell r="F120">
            <v>99184</v>
          </cell>
          <cell r="G120">
            <v>79734</v>
          </cell>
          <cell r="H120">
            <v>80821</v>
          </cell>
          <cell r="I120">
            <v>67234</v>
          </cell>
          <cell r="J120">
            <v>76551</v>
          </cell>
          <cell r="K120">
            <v>89131</v>
          </cell>
          <cell r="L120">
            <v>76896</v>
          </cell>
          <cell r="M120">
            <v>88338</v>
          </cell>
          <cell r="N120">
            <v>101692</v>
          </cell>
        </row>
        <row r="121">
          <cell r="A121">
            <v>4</v>
          </cell>
          <cell r="B121" t="str">
            <v>ECNZ Settlement Funds</v>
          </cell>
          <cell r="C121">
            <v>0</v>
          </cell>
          <cell r="D121">
            <v>0</v>
          </cell>
          <cell r="E121">
            <v>0</v>
          </cell>
          <cell r="F121">
            <v>0</v>
          </cell>
          <cell r="G121">
            <v>0</v>
          </cell>
          <cell r="H121">
            <v>0</v>
          </cell>
          <cell r="I121">
            <v>0</v>
          </cell>
          <cell r="J121">
            <v>0</v>
          </cell>
          <cell r="K121">
            <v>0</v>
          </cell>
          <cell r="L121">
            <v>0</v>
          </cell>
          <cell r="M121">
            <v>0</v>
          </cell>
          <cell r="N121">
            <v>0</v>
          </cell>
        </row>
        <row r="122">
          <cell r="B122" t="str">
            <v>Current Assets</v>
          </cell>
          <cell r="C122">
            <v>107651</v>
          </cell>
          <cell r="D122">
            <v>115316</v>
          </cell>
          <cell r="E122">
            <v>119024</v>
          </cell>
          <cell r="F122">
            <v>104418</v>
          </cell>
          <cell r="G122">
            <v>84614</v>
          </cell>
          <cell r="H122">
            <v>84576</v>
          </cell>
          <cell r="I122">
            <v>71004</v>
          </cell>
          <cell r="J122">
            <v>81265</v>
          </cell>
          <cell r="K122">
            <v>93222</v>
          </cell>
          <cell r="L122">
            <v>80876</v>
          </cell>
          <cell r="M122">
            <v>92364</v>
          </cell>
          <cell r="N122">
            <v>105620</v>
          </cell>
        </row>
        <row r="124">
          <cell r="A124">
            <v>5</v>
          </cell>
          <cell r="B124" t="str">
            <v>Investment in Energy Companies</v>
          </cell>
          <cell r="C124">
            <v>7630</v>
          </cell>
          <cell r="D124">
            <v>7630</v>
          </cell>
          <cell r="E124">
            <v>7630</v>
          </cell>
          <cell r="F124">
            <v>10630</v>
          </cell>
          <cell r="G124">
            <v>10630</v>
          </cell>
          <cell r="H124">
            <v>10630</v>
          </cell>
          <cell r="I124">
            <v>10630</v>
          </cell>
          <cell r="J124">
            <v>10630</v>
          </cell>
          <cell r="K124">
            <v>10630</v>
          </cell>
          <cell r="L124">
            <v>10630</v>
          </cell>
          <cell r="M124">
            <v>10630</v>
          </cell>
          <cell r="N124">
            <v>10630</v>
          </cell>
        </row>
        <row r="125">
          <cell r="A125">
            <v>6</v>
          </cell>
          <cell r="B125" t="str">
            <v>Acquisition Goodwill</v>
          </cell>
          <cell r="C125">
            <v>19606</v>
          </cell>
          <cell r="D125">
            <v>19361</v>
          </cell>
          <cell r="E125">
            <v>19116</v>
          </cell>
          <cell r="F125">
            <v>18871</v>
          </cell>
          <cell r="G125">
            <v>18626</v>
          </cell>
          <cell r="H125">
            <v>18381</v>
          </cell>
          <cell r="I125">
            <v>18136</v>
          </cell>
          <cell r="J125">
            <v>17891</v>
          </cell>
          <cell r="K125">
            <v>17646</v>
          </cell>
          <cell r="L125">
            <v>17401</v>
          </cell>
          <cell r="M125">
            <v>17156</v>
          </cell>
          <cell r="N125">
            <v>16911</v>
          </cell>
        </row>
        <row r="126">
          <cell r="A126">
            <v>7</v>
          </cell>
          <cell r="B126" t="str">
            <v>Loans Receivable</v>
          </cell>
          <cell r="C126">
            <v>0</v>
          </cell>
          <cell r="D126">
            <v>0</v>
          </cell>
          <cell r="E126">
            <v>0</v>
          </cell>
          <cell r="F126">
            <v>0</v>
          </cell>
          <cell r="G126">
            <v>0</v>
          </cell>
          <cell r="H126">
            <v>0</v>
          </cell>
          <cell r="I126">
            <v>0</v>
          </cell>
          <cell r="J126">
            <v>0</v>
          </cell>
          <cell r="K126">
            <v>0</v>
          </cell>
          <cell r="L126">
            <v>0</v>
          </cell>
          <cell r="M126">
            <v>0</v>
          </cell>
          <cell r="N126">
            <v>0</v>
          </cell>
        </row>
        <row r="127">
          <cell r="A127">
            <v>8</v>
          </cell>
          <cell r="B127" t="str">
            <v>Customer Acquisition Costs</v>
          </cell>
          <cell r="C127">
            <v>1606</v>
          </cell>
          <cell r="D127">
            <v>1956</v>
          </cell>
          <cell r="E127">
            <v>2298</v>
          </cell>
          <cell r="F127">
            <v>2633</v>
          </cell>
          <cell r="G127">
            <v>2960</v>
          </cell>
          <cell r="H127">
            <v>3280</v>
          </cell>
          <cell r="I127">
            <v>3592</v>
          </cell>
          <cell r="J127">
            <v>3896</v>
          </cell>
          <cell r="K127">
            <v>4193</v>
          </cell>
          <cell r="L127">
            <v>4482</v>
          </cell>
          <cell r="M127">
            <v>4764</v>
          </cell>
          <cell r="N127">
            <v>5038</v>
          </cell>
        </row>
        <row r="128">
          <cell r="B128" t="str">
            <v>Term Assets</v>
          </cell>
          <cell r="C128">
            <v>28842</v>
          </cell>
          <cell r="D128">
            <v>28947</v>
          </cell>
          <cell r="E128">
            <v>29044</v>
          </cell>
          <cell r="F128">
            <v>32134</v>
          </cell>
          <cell r="G128">
            <v>32216</v>
          </cell>
          <cell r="H128">
            <v>32291</v>
          </cell>
          <cell r="I128">
            <v>32358</v>
          </cell>
          <cell r="J128">
            <v>32417</v>
          </cell>
          <cell r="K128">
            <v>32469</v>
          </cell>
          <cell r="L128">
            <v>32513</v>
          </cell>
          <cell r="M128">
            <v>32550</v>
          </cell>
          <cell r="N128">
            <v>32579</v>
          </cell>
        </row>
        <row r="130">
          <cell r="A130">
            <v>9</v>
          </cell>
          <cell r="B130" t="str">
            <v>Fixed Assets</v>
          </cell>
          <cell r="C130">
            <v>2154663</v>
          </cell>
          <cell r="D130">
            <v>2149781</v>
          </cell>
          <cell r="E130">
            <v>2146314</v>
          </cell>
          <cell r="F130">
            <v>2141656</v>
          </cell>
          <cell r="G130">
            <v>2136652</v>
          </cell>
          <cell r="H130">
            <v>2132339</v>
          </cell>
          <cell r="I130">
            <v>2127182</v>
          </cell>
          <cell r="J130">
            <v>2122152</v>
          </cell>
          <cell r="K130">
            <v>2303345</v>
          </cell>
          <cell r="L130">
            <v>2299131</v>
          </cell>
          <cell r="M130">
            <v>2294626</v>
          </cell>
          <cell r="N130">
            <v>2304282</v>
          </cell>
        </row>
        <row r="132">
          <cell r="A132">
            <v>10</v>
          </cell>
          <cell r="B132" t="str">
            <v>Work in Progress</v>
          </cell>
          <cell r="C132">
            <v>175039</v>
          </cell>
          <cell r="D132">
            <v>183371</v>
          </cell>
          <cell r="E132">
            <v>186319</v>
          </cell>
          <cell r="F132">
            <v>191068</v>
          </cell>
          <cell r="G132">
            <v>196113</v>
          </cell>
          <cell r="H132">
            <v>203079</v>
          </cell>
          <cell r="I132">
            <v>208900</v>
          </cell>
          <cell r="J132">
            <v>215722</v>
          </cell>
          <cell r="K132">
            <v>37143</v>
          </cell>
          <cell r="L132">
            <v>41038</v>
          </cell>
          <cell r="M132">
            <v>44187</v>
          </cell>
          <cell r="N132">
            <v>33946</v>
          </cell>
        </row>
        <row r="134">
          <cell r="B134" t="str">
            <v>Total Assets</v>
          </cell>
          <cell r="C134">
            <v>2466195</v>
          </cell>
          <cell r="D134">
            <v>2477415</v>
          </cell>
          <cell r="E134">
            <v>2480701</v>
          </cell>
          <cell r="F134">
            <v>2469276</v>
          </cell>
          <cell r="G134">
            <v>2449595</v>
          </cell>
          <cell r="H134">
            <v>2452285</v>
          </cell>
          <cell r="I134">
            <v>2439444</v>
          </cell>
          <cell r="J134">
            <v>2451556</v>
          </cell>
          <cell r="K134">
            <v>2466179</v>
          </cell>
          <cell r="L134">
            <v>2453558</v>
          </cell>
          <cell r="M134">
            <v>2463727</v>
          </cell>
          <cell r="N134">
            <v>2476427</v>
          </cell>
        </row>
        <row r="137">
          <cell r="B137" t="str">
            <v>Liabilities</v>
          </cell>
        </row>
        <row r="139">
          <cell r="A139">
            <v>11</v>
          </cell>
          <cell r="B139" t="str">
            <v xml:space="preserve">Accounts Payable &amp; Accruals </v>
          </cell>
          <cell r="C139">
            <v>156485</v>
          </cell>
          <cell r="D139">
            <v>162051</v>
          </cell>
          <cell r="E139">
            <v>163526</v>
          </cell>
          <cell r="F139">
            <v>152671</v>
          </cell>
          <cell r="G139">
            <v>40225</v>
          </cell>
          <cell r="H139">
            <v>42664</v>
          </cell>
          <cell r="I139">
            <v>39893</v>
          </cell>
          <cell r="J139">
            <v>42466</v>
          </cell>
          <cell r="K139">
            <v>49243</v>
          </cell>
          <cell r="L139">
            <v>45134</v>
          </cell>
          <cell r="M139">
            <v>46788</v>
          </cell>
          <cell r="N139">
            <v>52516</v>
          </cell>
        </row>
        <row r="140">
          <cell r="A140">
            <v>12</v>
          </cell>
          <cell r="B140" t="str">
            <v>Transalta Income in Advance</v>
          </cell>
          <cell r="C140">
            <v>0</v>
          </cell>
          <cell r="D140">
            <v>0</v>
          </cell>
          <cell r="E140">
            <v>0</v>
          </cell>
          <cell r="F140">
            <v>0</v>
          </cell>
          <cell r="G140">
            <v>0</v>
          </cell>
          <cell r="H140">
            <v>0</v>
          </cell>
          <cell r="I140">
            <v>0</v>
          </cell>
          <cell r="J140">
            <v>0</v>
          </cell>
          <cell r="K140">
            <v>0</v>
          </cell>
          <cell r="L140">
            <v>0</v>
          </cell>
          <cell r="M140">
            <v>0</v>
          </cell>
          <cell r="N140">
            <v>0</v>
          </cell>
        </row>
        <row r="141">
          <cell r="A141">
            <v>13</v>
          </cell>
          <cell r="B141" t="str">
            <v>Comalco Income in Advance</v>
          </cell>
          <cell r="C141">
            <v>3073</v>
          </cell>
          <cell r="D141">
            <v>2859</v>
          </cell>
          <cell r="E141">
            <v>2644</v>
          </cell>
          <cell r="F141">
            <v>2429</v>
          </cell>
          <cell r="G141">
            <v>2214</v>
          </cell>
          <cell r="H141">
            <v>2000</v>
          </cell>
          <cell r="I141">
            <v>1785</v>
          </cell>
          <cell r="J141">
            <v>1570</v>
          </cell>
          <cell r="K141">
            <v>1356</v>
          </cell>
          <cell r="L141">
            <v>1141</v>
          </cell>
          <cell r="M141">
            <v>926</v>
          </cell>
          <cell r="N141">
            <v>711</v>
          </cell>
        </row>
        <row r="142">
          <cell r="A142">
            <v>14</v>
          </cell>
          <cell r="B142" t="str">
            <v>Current Accounts Subsidiaries</v>
          </cell>
          <cell r="C142">
            <v>0</v>
          </cell>
          <cell r="D142">
            <v>0</v>
          </cell>
          <cell r="E142">
            <v>0</v>
          </cell>
          <cell r="F142">
            <v>0</v>
          </cell>
          <cell r="G142">
            <v>0</v>
          </cell>
          <cell r="H142">
            <v>0</v>
          </cell>
          <cell r="I142">
            <v>0</v>
          </cell>
          <cell r="J142">
            <v>0</v>
          </cell>
          <cell r="K142">
            <v>0</v>
          </cell>
          <cell r="L142">
            <v>0</v>
          </cell>
          <cell r="M142">
            <v>0</v>
          </cell>
          <cell r="N142">
            <v>0</v>
          </cell>
        </row>
        <row r="143">
          <cell r="A143">
            <v>15</v>
          </cell>
          <cell r="B143" t="str">
            <v>Current Portion of Term Debt</v>
          </cell>
          <cell r="C143">
            <v>278000</v>
          </cell>
          <cell r="D143">
            <v>278000</v>
          </cell>
          <cell r="E143">
            <v>278000</v>
          </cell>
          <cell r="F143">
            <v>0</v>
          </cell>
          <cell r="G143">
            <v>0</v>
          </cell>
          <cell r="H143">
            <v>0</v>
          </cell>
          <cell r="I143">
            <v>0</v>
          </cell>
          <cell r="J143">
            <v>100000</v>
          </cell>
          <cell r="K143">
            <v>100000</v>
          </cell>
          <cell r="L143">
            <v>100000</v>
          </cell>
          <cell r="M143">
            <v>100000</v>
          </cell>
          <cell r="N143">
            <v>100000</v>
          </cell>
        </row>
        <row r="144">
          <cell r="A144">
            <v>16</v>
          </cell>
          <cell r="B144" t="str">
            <v>Provision for Dividends</v>
          </cell>
          <cell r="C144">
            <v>30500</v>
          </cell>
          <cell r="D144">
            <v>30500</v>
          </cell>
          <cell r="E144">
            <v>30500</v>
          </cell>
          <cell r="F144">
            <v>0</v>
          </cell>
          <cell r="G144">
            <v>0</v>
          </cell>
          <cell r="H144">
            <v>42432</v>
          </cell>
          <cell r="I144">
            <v>42432</v>
          </cell>
          <cell r="J144">
            <v>42432</v>
          </cell>
          <cell r="K144">
            <v>0</v>
          </cell>
          <cell r="L144">
            <v>0</v>
          </cell>
          <cell r="M144">
            <v>0</v>
          </cell>
          <cell r="N144">
            <v>38476</v>
          </cell>
        </row>
        <row r="145">
          <cell r="A145">
            <v>17</v>
          </cell>
          <cell r="B145" t="str">
            <v>Provision for Taxation</v>
          </cell>
          <cell r="C145">
            <v>4367</v>
          </cell>
          <cell r="D145">
            <v>11063</v>
          </cell>
          <cell r="E145">
            <v>16493</v>
          </cell>
          <cell r="F145">
            <v>2822</v>
          </cell>
          <cell r="G145">
            <v>7251</v>
          </cell>
          <cell r="H145">
            <v>11514</v>
          </cell>
          <cell r="I145">
            <v>16168</v>
          </cell>
          <cell r="J145">
            <v>2761</v>
          </cell>
          <cell r="K145">
            <v>8360</v>
          </cell>
          <cell r="L145">
            <v>14819</v>
          </cell>
          <cell r="M145">
            <v>19511</v>
          </cell>
          <cell r="N145">
            <v>5795</v>
          </cell>
        </row>
        <row r="146">
          <cell r="B146" t="str">
            <v>Current Liabilities</v>
          </cell>
          <cell r="C146">
            <v>472425</v>
          </cell>
          <cell r="D146">
            <v>484473</v>
          </cell>
          <cell r="E146">
            <v>491163</v>
          </cell>
          <cell r="F146">
            <v>157922</v>
          </cell>
          <cell r="G146">
            <v>49690</v>
          </cell>
          <cell r="H146">
            <v>98610</v>
          </cell>
          <cell r="I146">
            <v>100278</v>
          </cell>
          <cell r="J146">
            <v>189229</v>
          </cell>
          <cell r="K146">
            <v>158959</v>
          </cell>
          <cell r="L146">
            <v>161094</v>
          </cell>
          <cell r="M146">
            <v>167225</v>
          </cell>
          <cell r="N146">
            <v>197498</v>
          </cell>
        </row>
        <row r="148">
          <cell r="A148">
            <v>18</v>
          </cell>
          <cell r="B148" t="str">
            <v>ECNZ Term Debt</v>
          </cell>
          <cell r="C148">
            <v>219072</v>
          </cell>
          <cell r="D148">
            <v>219072</v>
          </cell>
          <cell r="E148">
            <v>219072</v>
          </cell>
          <cell r="F148">
            <v>222706</v>
          </cell>
          <cell r="G148">
            <v>222706</v>
          </cell>
          <cell r="H148">
            <v>222706</v>
          </cell>
          <cell r="I148">
            <v>222706</v>
          </cell>
          <cell r="J148">
            <v>126340</v>
          </cell>
          <cell r="K148">
            <v>126340</v>
          </cell>
          <cell r="L148">
            <v>126340</v>
          </cell>
          <cell r="M148">
            <v>126340</v>
          </cell>
          <cell r="N148">
            <v>129974</v>
          </cell>
        </row>
        <row r="149">
          <cell r="A149">
            <v>19</v>
          </cell>
          <cell r="B149" t="str">
            <v>New Debt</v>
          </cell>
          <cell r="C149">
            <v>3224</v>
          </cell>
          <cell r="D149">
            <v>3018</v>
          </cell>
          <cell r="E149">
            <v>2813</v>
          </cell>
          <cell r="F149">
            <v>2607</v>
          </cell>
          <cell r="G149">
            <v>2402</v>
          </cell>
          <cell r="H149">
            <v>2196</v>
          </cell>
          <cell r="I149">
            <v>1991</v>
          </cell>
          <cell r="J149">
            <v>1785</v>
          </cell>
          <cell r="K149">
            <v>1580</v>
          </cell>
          <cell r="L149">
            <v>1374</v>
          </cell>
          <cell r="M149">
            <v>1169</v>
          </cell>
          <cell r="N149">
            <v>963</v>
          </cell>
        </row>
        <row r="150">
          <cell r="A150">
            <v>20</v>
          </cell>
          <cell r="B150" t="str">
            <v>Deferred Tax</v>
          </cell>
          <cell r="C150">
            <v>131466</v>
          </cell>
          <cell r="D150">
            <v>117466</v>
          </cell>
          <cell r="E150">
            <v>103466</v>
          </cell>
          <cell r="F150">
            <v>411466</v>
          </cell>
          <cell r="G150">
            <v>491466</v>
          </cell>
          <cell r="H150">
            <v>479466</v>
          </cell>
          <cell r="I150">
            <v>455966</v>
          </cell>
          <cell r="J150">
            <v>465466</v>
          </cell>
          <cell r="K150">
            <v>499466</v>
          </cell>
          <cell r="L150">
            <v>476966</v>
          </cell>
          <cell r="M150">
            <v>471966</v>
          </cell>
          <cell r="N150">
            <v>477966</v>
          </cell>
        </row>
        <row r="151">
          <cell r="B151" t="str">
            <v>Term Liabilities</v>
          </cell>
          <cell r="C151">
            <v>353762</v>
          </cell>
          <cell r="D151">
            <v>339556</v>
          </cell>
          <cell r="E151">
            <v>325351</v>
          </cell>
          <cell r="F151">
            <v>636779</v>
          </cell>
          <cell r="G151">
            <v>716574</v>
          </cell>
          <cell r="H151">
            <v>704368</v>
          </cell>
          <cell r="I151">
            <v>680663</v>
          </cell>
          <cell r="J151">
            <v>593591</v>
          </cell>
          <cell r="K151">
            <v>627386</v>
          </cell>
          <cell r="L151">
            <v>604680</v>
          </cell>
          <cell r="M151">
            <v>599475</v>
          </cell>
          <cell r="N151">
            <v>608903</v>
          </cell>
        </row>
        <row r="153">
          <cell r="B153" t="str">
            <v>Shareholder Equity</v>
          </cell>
        </row>
        <row r="155">
          <cell r="A155">
            <v>21</v>
          </cell>
          <cell r="B155" t="str">
            <v>Share Capital</v>
          </cell>
          <cell r="C155">
            <v>1600000</v>
          </cell>
          <cell r="D155">
            <v>1600000</v>
          </cell>
          <cell r="E155">
            <v>1600000</v>
          </cell>
          <cell r="F155">
            <v>1600000</v>
          </cell>
          <cell r="G155">
            <v>1600000</v>
          </cell>
          <cell r="H155">
            <v>1600000</v>
          </cell>
          <cell r="I155">
            <v>1600000</v>
          </cell>
          <cell r="J155">
            <v>1600000</v>
          </cell>
          <cell r="K155">
            <v>1600000</v>
          </cell>
          <cell r="L155">
            <v>1600000</v>
          </cell>
          <cell r="M155">
            <v>1600000</v>
          </cell>
          <cell r="N155">
            <v>1600000</v>
          </cell>
        </row>
        <row r="156">
          <cell r="A156">
            <v>22</v>
          </cell>
          <cell r="B156" t="str">
            <v>Retained Earnings</v>
          </cell>
          <cell r="C156">
            <v>-37794</v>
          </cell>
          <cell r="D156">
            <v>-24417</v>
          </cell>
          <cell r="E156">
            <v>-13615</v>
          </cell>
          <cell r="F156">
            <v>-3226</v>
          </cell>
          <cell r="G156">
            <v>5531</v>
          </cell>
          <cell r="H156">
            <v>-28496</v>
          </cell>
          <cell r="I156">
            <v>-19297</v>
          </cell>
          <cell r="J156">
            <v>-9066</v>
          </cell>
          <cell r="K156">
            <v>2032</v>
          </cell>
          <cell r="L156">
            <v>9982</v>
          </cell>
          <cell r="M156">
            <v>19224</v>
          </cell>
          <cell r="N156">
            <v>-7778</v>
          </cell>
        </row>
        <row r="157">
          <cell r="A157">
            <v>23</v>
          </cell>
          <cell r="B157" t="str">
            <v>Fair value adjustment</v>
          </cell>
          <cell r="C157">
            <v>77802</v>
          </cell>
          <cell r="D157">
            <v>77802</v>
          </cell>
          <cell r="E157">
            <v>77802</v>
          </cell>
          <cell r="F157">
            <v>77802</v>
          </cell>
          <cell r="G157">
            <v>77802</v>
          </cell>
          <cell r="H157">
            <v>77802</v>
          </cell>
          <cell r="I157">
            <v>77802</v>
          </cell>
          <cell r="J157">
            <v>77802</v>
          </cell>
          <cell r="K157">
            <v>77802</v>
          </cell>
          <cell r="L157">
            <v>77802</v>
          </cell>
          <cell r="M157">
            <v>77802</v>
          </cell>
          <cell r="N157">
            <v>77802</v>
          </cell>
        </row>
        <row r="158">
          <cell r="B158" t="str">
            <v>Total Equity</v>
          </cell>
          <cell r="C158">
            <v>1640008</v>
          </cell>
          <cell r="D158">
            <v>1653385</v>
          </cell>
          <cell r="E158">
            <v>1664187</v>
          </cell>
          <cell r="F158">
            <v>1674576</v>
          </cell>
          <cell r="G158">
            <v>1683333</v>
          </cell>
          <cell r="H158">
            <v>1649306</v>
          </cell>
          <cell r="I158">
            <v>1658505</v>
          </cell>
          <cell r="J158">
            <v>1668736</v>
          </cell>
          <cell r="K158">
            <v>1679834</v>
          </cell>
          <cell r="L158">
            <v>1687784</v>
          </cell>
          <cell r="M158">
            <v>1697026</v>
          </cell>
          <cell r="N158">
            <v>1670024</v>
          </cell>
        </row>
        <row r="160">
          <cell r="B160" t="str">
            <v>Total Liabilities &amp; Equity</v>
          </cell>
          <cell r="C160">
            <v>2466195</v>
          </cell>
          <cell r="D160">
            <v>2477414</v>
          </cell>
          <cell r="E160">
            <v>2480701</v>
          </cell>
          <cell r="F160">
            <v>2469277</v>
          </cell>
          <cell r="G160">
            <v>2449597</v>
          </cell>
          <cell r="H160">
            <v>2452284</v>
          </cell>
          <cell r="I160">
            <v>2439446</v>
          </cell>
          <cell r="J160">
            <v>2451556</v>
          </cell>
          <cell r="K160">
            <v>2466179</v>
          </cell>
          <cell r="L160">
            <v>2453558</v>
          </cell>
          <cell r="M160">
            <v>2463726</v>
          </cell>
          <cell r="N160">
            <v>2476425</v>
          </cell>
        </row>
      </sheetData>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gin"/>
      <sheetName val="Financial Position"/>
      <sheetName val="lstr_act"/>
      <sheetName val="Lstr_act_2"/>
      <sheetName val="MELGL020_ mar"/>
      <sheetName val="MELGL020_Apr"/>
      <sheetName val="MELGL020_May"/>
      <sheetName val="MELGL020_june"/>
      <sheetName val="MELGL020_July"/>
      <sheetName val="MELGL020_Aug"/>
      <sheetName val="MELGL020_SEPT"/>
      <sheetName val="MELGL020_oCT"/>
      <sheetName val="MELGL020_nOV"/>
      <sheetName val="MELGL020_dEC"/>
      <sheetName val="MELGL020_jAN"/>
      <sheetName val="MELGL020_feb"/>
      <sheetName val="pl_bud"/>
      <sheetName val="Financial Performance"/>
      <sheetName val="Retail Performance"/>
      <sheetName val="meapl"/>
      <sheetName val="mealp_bud"/>
      <sheetName val="pmd_bud"/>
      <sheetName val="Operating Costs"/>
      <sheetName val="cash_flow_report"/>
      <sheetName val="bs_bud"/>
      <sheetName val="tables - board rpt"/>
      <sheetName val="Debt Covenants"/>
      <sheetName val="congl029"/>
    </sheetNames>
    <sheetDataSet>
      <sheetData sheetId="0" refreshError="1"/>
      <sheetData sheetId="1" refreshError="1"/>
      <sheetData sheetId="2" refreshError="1">
        <row r="5">
          <cell r="A5">
            <v>51</v>
          </cell>
          <cell r="B5" t="str">
            <v>Cash &amp; Deposits Held</v>
          </cell>
          <cell r="C5">
            <v>3875708.42</v>
          </cell>
          <cell r="D5">
            <v>6122769.04</v>
          </cell>
          <cell r="E5">
            <v>2784678.53</v>
          </cell>
          <cell r="F5">
            <v>7940847.9900000012</v>
          </cell>
          <cell r="G5">
            <v>9060257.5700000003</v>
          </cell>
          <cell r="H5">
            <v>7134295.3399999999</v>
          </cell>
          <cell r="I5">
            <v>8343673.7999999998</v>
          </cell>
          <cell r="J5">
            <v>9084579.2599999998</v>
          </cell>
          <cell r="K5">
            <v>9989778.8499999978</v>
          </cell>
          <cell r="L5">
            <v>8926492.6600000001</v>
          </cell>
          <cell r="M5">
            <v>8156327.9899999993</v>
          </cell>
          <cell r="N5">
            <v>9678929.3399999999</v>
          </cell>
        </row>
        <row r="6">
          <cell r="A6">
            <v>52</v>
          </cell>
          <cell r="B6" t="str">
            <v>Inventories</v>
          </cell>
          <cell r="C6">
            <v>2749242.69</v>
          </cell>
          <cell r="D6">
            <v>2726405.48</v>
          </cell>
          <cell r="E6">
            <v>2804768.65</v>
          </cell>
          <cell r="F6">
            <v>2799186.75</v>
          </cell>
          <cell r="G6">
            <v>2879947.09</v>
          </cell>
          <cell r="H6">
            <v>2876971.04</v>
          </cell>
          <cell r="I6">
            <v>2873806.69</v>
          </cell>
          <cell r="J6">
            <v>2809773.86</v>
          </cell>
          <cell r="K6">
            <v>2886024.27</v>
          </cell>
          <cell r="L6">
            <v>2899830.9</v>
          </cell>
          <cell r="M6">
            <v>2906963.93</v>
          </cell>
          <cell r="N6">
            <v>2908264.74</v>
          </cell>
        </row>
        <row r="7">
          <cell r="A7">
            <v>53</v>
          </cell>
          <cell r="B7" t="str">
            <v>Accounts Receivable</v>
          </cell>
          <cell r="C7">
            <v>288581224.68000001</v>
          </cell>
          <cell r="D7">
            <v>185045683.80999997</v>
          </cell>
          <cell r="E7">
            <v>181421666.35999995</v>
          </cell>
          <cell r="F7">
            <v>128606312.79000002</v>
          </cell>
          <cell r="G7">
            <v>115936038.24999999</v>
          </cell>
          <cell r="H7">
            <v>126520327.96000001</v>
          </cell>
          <cell r="I7">
            <v>105633572.28</v>
          </cell>
          <cell r="J7">
            <v>112105625.79000001</v>
          </cell>
          <cell r="K7">
            <v>124218209.29000001</v>
          </cell>
          <cell r="L7">
            <v>139725528.96000001</v>
          </cell>
          <cell r="M7">
            <v>145199113.02000001</v>
          </cell>
          <cell r="N7">
            <v>150935166.37999997</v>
          </cell>
        </row>
        <row r="8">
          <cell r="B8" t="str">
            <v>Current Assets</v>
          </cell>
          <cell r="C8">
            <v>295206175.79000002</v>
          </cell>
          <cell r="D8">
            <v>193894858.32999998</v>
          </cell>
          <cell r="E8">
            <v>187011113.53999996</v>
          </cell>
          <cell r="F8">
            <v>139346347.53000003</v>
          </cell>
          <cell r="G8">
            <v>127876242.90999998</v>
          </cell>
          <cell r="H8">
            <v>136531594.34</v>
          </cell>
          <cell r="I8">
            <v>116851052.77</v>
          </cell>
          <cell r="J8">
            <v>123999978.91000001</v>
          </cell>
          <cell r="K8">
            <v>137094012.41</v>
          </cell>
          <cell r="L8">
            <v>151551852.52000001</v>
          </cell>
          <cell r="M8">
            <v>156262404.94</v>
          </cell>
          <cell r="N8">
            <v>163522360.45999998</v>
          </cell>
        </row>
        <row r="10">
          <cell r="A10">
            <v>56</v>
          </cell>
          <cell r="B10" t="str">
            <v>Goodwill</v>
          </cell>
          <cell r="C10">
            <v>19851265.579999998</v>
          </cell>
          <cell r="D10">
            <v>19606265.579999998</v>
          </cell>
          <cell r="E10">
            <v>19361265.579999998</v>
          </cell>
          <cell r="F10">
            <v>19116265.579999998</v>
          </cell>
          <cell r="G10">
            <v>18871265.579999998</v>
          </cell>
          <cell r="H10">
            <v>18626265.579999998</v>
          </cell>
          <cell r="I10">
            <v>18381265.579999998</v>
          </cell>
          <cell r="J10">
            <v>18136265.579999998</v>
          </cell>
          <cell r="K10">
            <v>17891265.579999998</v>
          </cell>
          <cell r="L10">
            <v>17646265.579999998</v>
          </cell>
          <cell r="M10">
            <v>17401265.579999998</v>
          </cell>
          <cell r="N10">
            <v>17156265.579999998</v>
          </cell>
        </row>
        <row r="11">
          <cell r="A11">
            <v>57</v>
          </cell>
          <cell r="B11" t="str">
            <v>Investments</v>
          </cell>
          <cell r="C11">
            <v>7093440.2799999993</v>
          </cell>
          <cell r="D11">
            <v>7093440.2799999993</v>
          </cell>
          <cell r="E11">
            <v>7093440.2799999993</v>
          </cell>
          <cell r="F11">
            <v>7093440.2599999998</v>
          </cell>
          <cell r="G11">
            <v>7993440.2699999996</v>
          </cell>
          <cell r="H11">
            <v>7993440.2899999991</v>
          </cell>
          <cell r="I11">
            <v>7993440.2799999993</v>
          </cell>
          <cell r="J11">
            <v>7993440.2799999993</v>
          </cell>
          <cell r="K11">
            <v>7993440.2799999993</v>
          </cell>
          <cell r="L11">
            <v>10533540.780000001</v>
          </cell>
          <cell r="M11">
            <v>10533540.780000001</v>
          </cell>
          <cell r="N11">
            <v>8561540.8100000005</v>
          </cell>
        </row>
        <row r="12">
          <cell r="A12">
            <v>58</v>
          </cell>
          <cell r="B12" t="str">
            <v>Customer Acquisition Costs</v>
          </cell>
          <cell r="C12">
            <v>3403357.55</v>
          </cell>
          <cell r="D12">
            <v>3843628.1</v>
          </cell>
          <cell r="E12">
            <v>3791525.6</v>
          </cell>
          <cell r="F12">
            <v>3711678.98</v>
          </cell>
          <cell r="G12">
            <v>3631562.71</v>
          </cell>
          <cell r="H12">
            <v>3602900.92</v>
          </cell>
          <cell r="I12">
            <v>3518104.26</v>
          </cell>
          <cell r="J12">
            <v>3436085.37</v>
          </cell>
          <cell r="K12">
            <v>3354066.48</v>
          </cell>
          <cell r="L12">
            <v>3272047.59</v>
          </cell>
          <cell r="M12">
            <v>3205628.7</v>
          </cell>
          <cell r="N12">
            <v>3123609.81</v>
          </cell>
        </row>
        <row r="13">
          <cell r="B13" t="str">
            <v>Term Assets</v>
          </cell>
          <cell r="C13">
            <v>30348063.41</v>
          </cell>
          <cell r="D13">
            <v>30543333.960000001</v>
          </cell>
          <cell r="E13">
            <v>30246231.460000001</v>
          </cell>
          <cell r="F13">
            <v>29921384.819999997</v>
          </cell>
          <cell r="G13">
            <v>30496268.559999999</v>
          </cell>
          <cell r="H13">
            <v>30222606.789999999</v>
          </cell>
          <cell r="I13">
            <v>29892810.119999997</v>
          </cell>
          <cell r="J13">
            <v>29565791.23</v>
          </cell>
          <cell r="K13">
            <v>29238772.34</v>
          </cell>
          <cell r="L13">
            <v>31451853.949999999</v>
          </cell>
          <cell r="M13">
            <v>31140435.059999999</v>
          </cell>
          <cell r="N13">
            <v>28841416.199999999</v>
          </cell>
        </row>
        <row r="15">
          <cell r="A15">
            <v>59</v>
          </cell>
          <cell r="B15" t="str">
            <v>Fixed Assets</v>
          </cell>
          <cell r="C15">
            <v>2150946657.5799999</v>
          </cell>
          <cell r="D15">
            <v>2146274202.9299998</v>
          </cell>
          <cell r="E15">
            <v>2141642878.5900002</v>
          </cell>
          <cell r="F15">
            <v>2135939808.5100007</v>
          </cell>
          <cell r="G15">
            <v>2135360630.25</v>
          </cell>
          <cell r="H15">
            <v>2162520178.7899995</v>
          </cell>
          <cell r="I15">
            <v>2157532407.7899995</v>
          </cell>
          <cell r="J15">
            <v>2153304078.8499999</v>
          </cell>
          <cell r="K15">
            <v>2147507258.2800002</v>
          </cell>
          <cell r="L15">
            <v>2142958149.4399996</v>
          </cell>
          <cell r="M15">
            <v>2137105495.1799998</v>
          </cell>
          <cell r="N15">
            <v>2365776598.3999996</v>
          </cell>
        </row>
        <row r="17">
          <cell r="A17">
            <v>60</v>
          </cell>
          <cell r="B17" t="str">
            <v>Work in Progress</v>
          </cell>
          <cell r="C17">
            <v>256821112.84999999</v>
          </cell>
          <cell r="D17">
            <v>261689840.23000002</v>
          </cell>
          <cell r="E17">
            <v>265825857.03</v>
          </cell>
          <cell r="F17">
            <v>269642381.49000001</v>
          </cell>
          <cell r="G17">
            <v>275357837.81999999</v>
          </cell>
          <cell r="H17">
            <v>245555387.99000001</v>
          </cell>
          <cell r="I17">
            <v>249268165.62</v>
          </cell>
          <cell r="J17">
            <v>254506524.78</v>
          </cell>
          <cell r="K17">
            <v>261142649.59999999</v>
          </cell>
          <cell r="L17">
            <v>270260860.87</v>
          </cell>
          <cell r="M17">
            <v>288418913.75</v>
          </cell>
          <cell r="N17">
            <v>52836110.68</v>
          </cell>
        </row>
        <row r="19">
          <cell r="B19" t="str">
            <v>Total Assets</v>
          </cell>
          <cell r="C19">
            <v>2733322009.6299996</v>
          </cell>
          <cell r="D19">
            <v>2632402235.4499998</v>
          </cell>
          <cell r="E19">
            <v>2624726080.6200004</v>
          </cell>
          <cell r="F19">
            <v>2574849922.3500004</v>
          </cell>
          <cell r="G19">
            <v>2569090979.54</v>
          </cell>
          <cell r="H19">
            <v>2574829767.9099998</v>
          </cell>
          <cell r="I19">
            <v>2553544436.2999992</v>
          </cell>
          <cell r="J19">
            <v>2561376373.77</v>
          </cell>
          <cell r="K19">
            <v>2574982692.6300001</v>
          </cell>
          <cell r="L19">
            <v>2596222716.7799993</v>
          </cell>
          <cell r="M19">
            <v>2612927248.9299998</v>
          </cell>
          <cell r="N19">
            <v>2610976485.7399993</v>
          </cell>
        </row>
        <row r="22">
          <cell r="B22" t="str">
            <v>Liabilities</v>
          </cell>
        </row>
        <row r="24">
          <cell r="A24">
            <v>61</v>
          </cell>
          <cell r="B24" t="str">
            <v xml:space="preserve">Accounts Payable &amp; Accruals </v>
          </cell>
          <cell r="C24">
            <v>360941911.70000005</v>
          </cell>
          <cell r="D24">
            <v>253034074.14999977</v>
          </cell>
          <cell r="E24">
            <v>210453428.78999999</v>
          </cell>
          <cell r="F24">
            <v>197826156.0199998</v>
          </cell>
          <cell r="G24">
            <v>107832752.95999986</v>
          </cell>
          <cell r="H24">
            <v>532139736.68999988</v>
          </cell>
          <cell r="I24">
            <v>588021652.95999992</v>
          </cell>
          <cell r="J24">
            <v>580758553.90000033</v>
          </cell>
          <cell r="K24">
            <v>280459681.0999999</v>
          </cell>
          <cell r="L24">
            <v>282599200.03000021</v>
          </cell>
          <cell r="M24">
            <v>271156480.47000003</v>
          </cell>
          <cell r="N24">
            <v>107326359.79999983</v>
          </cell>
        </row>
        <row r="25">
          <cell r="A25">
            <v>63</v>
          </cell>
          <cell r="B25" t="str">
            <v>Comalco Income in Advance</v>
          </cell>
          <cell r="C25">
            <v>3458687.69</v>
          </cell>
          <cell r="D25">
            <v>3236821.14</v>
          </cell>
          <cell r="E25">
            <v>3014954.59</v>
          </cell>
          <cell r="F25">
            <v>2349354.94</v>
          </cell>
          <cell r="G25">
            <v>2127488.39</v>
          </cell>
          <cell r="H25">
            <v>1905621.84</v>
          </cell>
          <cell r="I25">
            <v>1683755.29</v>
          </cell>
          <cell r="J25">
            <v>1483359.7</v>
          </cell>
          <cell r="K25">
            <v>1261493.1499999999</v>
          </cell>
          <cell r="L25">
            <v>1046783.59</v>
          </cell>
          <cell r="M25">
            <v>824917.04</v>
          </cell>
          <cell r="N25">
            <v>610207.48</v>
          </cell>
        </row>
        <row r="26">
          <cell r="A26">
            <v>64</v>
          </cell>
          <cell r="B26" t="str">
            <v>Current Accounts Subsidiaries</v>
          </cell>
          <cell r="C26">
            <v>0</v>
          </cell>
          <cell r="D26">
            <v>0</v>
          </cell>
          <cell r="E26">
            <v>0</v>
          </cell>
          <cell r="F26">
            <v>0</v>
          </cell>
          <cell r="G26">
            <v>0</v>
          </cell>
          <cell r="H26">
            <v>0</v>
          </cell>
          <cell r="I26">
            <v>0</v>
          </cell>
          <cell r="J26">
            <v>0</v>
          </cell>
          <cell r="K26">
            <v>0</v>
          </cell>
          <cell r="L26">
            <v>0</v>
          </cell>
          <cell r="M26">
            <v>0</v>
          </cell>
          <cell r="N26">
            <v>0</v>
          </cell>
        </row>
        <row r="27">
          <cell r="A27">
            <v>65</v>
          </cell>
          <cell r="B27" t="str">
            <v>Current Portion of Term Debt</v>
          </cell>
          <cell r="C27">
            <v>278000000</v>
          </cell>
          <cell r="D27">
            <v>278000000</v>
          </cell>
          <cell r="E27">
            <v>278000000</v>
          </cell>
          <cell r="F27">
            <v>0</v>
          </cell>
          <cell r="G27">
            <v>0</v>
          </cell>
          <cell r="H27">
            <v>100362000</v>
          </cell>
          <cell r="I27">
            <v>0</v>
          </cell>
          <cell r="J27">
            <v>0</v>
          </cell>
          <cell r="K27">
            <v>0</v>
          </cell>
          <cell r="L27">
            <v>0</v>
          </cell>
          <cell r="M27">
            <v>0</v>
          </cell>
          <cell r="N27">
            <v>184500000</v>
          </cell>
        </row>
        <row r="28">
          <cell r="A28">
            <v>66</v>
          </cell>
          <cell r="B28" t="str">
            <v>Provision for Dividends</v>
          </cell>
          <cell r="C28">
            <v>142479000</v>
          </cell>
          <cell r="D28">
            <v>92479000</v>
          </cell>
          <cell r="E28">
            <v>92479000</v>
          </cell>
          <cell r="F28">
            <v>0</v>
          </cell>
          <cell r="G28">
            <v>0</v>
          </cell>
          <cell r="H28">
            <v>31000000</v>
          </cell>
          <cell r="I28">
            <v>31000000</v>
          </cell>
          <cell r="J28">
            <v>31000000</v>
          </cell>
          <cell r="K28">
            <v>0</v>
          </cell>
          <cell r="L28">
            <v>0</v>
          </cell>
          <cell r="M28">
            <v>0</v>
          </cell>
          <cell r="N28">
            <v>0</v>
          </cell>
        </row>
        <row r="29">
          <cell r="A29">
            <v>67</v>
          </cell>
          <cell r="B29" t="str">
            <v>Provision for Taxation</v>
          </cell>
          <cell r="C29">
            <v>-11260734.35</v>
          </cell>
          <cell r="D29">
            <v>-20665734.350000001</v>
          </cell>
          <cell r="E29">
            <v>-17246533.510000002</v>
          </cell>
          <cell r="F29">
            <v>-39578855.509999998</v>
          </cell>
          <cell r="G29">
            <v>-35938525.759999998</v>
          </cell>
          <cell r="H29">
            <v>-27490224.039999999</v>
          </cell>
          <cell r="I29">
            <v>-22464102.039999999</v>
          </cell>
          <cell r="J29">
            <v>-21383172.530000001</v>
          </cell>
          <cell r="K29">
            <v>-15197635.66</v>
          </cell>
          <cell r="L29">
            <v>-11022575.140000001</v>
          </cell>
          <cell r="M29">
            <v>-6109937.4400000004</v>
          </cell>
          <cell r="N29">
            <v>-18505883.16</v>
          </cell>
        </row>
        <row r="30">
          <cell r="B30" t="str">
            <v>Current Liabilities</v>
          </cell>
          <cell r="C30">
            <v>773618865.04000008</v>
          </cell>
          <cell r="D30">
            <v>606084160.9399997</v>
          </cell>
          <cell r="E30">
            <v>566700849.87</v>
          </cell>
          <cell r="F30">
            <v>160596655.44999981</v>
          </cell>
          <cell r="G30">
            <v>74021715.589999855</v>
          </cell>
          <cell r="H30">
            <v>637917134.48999989</v>
          </cell>
          <cell r="I30">
            <v>598241306.20999992</v>
          </cell>
          <cell r="J30">
            <v>591858741.07000041</v>
          </cell>
          <cell r="K30">
            <v>266523538.58999988</v>
          </cell>
          <cell r="L30">
            <v>272623408.4800002</v>
          </cell>
          <cell r="M30">
            <v>265871460.07000005</v>
          </cell>
          <cell r="N30">
            <v>273930684.11999983</v>
          </cell>
        </row>
        <row r="32">
          <cell r="A32">
            <v>68</v>
          </cell>
          <cell r="B32" t="str">
            <v>ECNZ Debt</v>
          </cell>
          <cell r="C32">
            <v>179335023.41</v>
          </cell>
          <cell r="D32">
            <v>179129523.41</v>
          </cell>
          <cell r="E32">
            <v>178924023.41</v>
          </cell>
          <cell r="F32">
            <v>178214451.50999999</v>
          </cell>
          <cell r="G32">
            <v>178008951.50999999</v>
          </cell>
          <cell r="H32">
            <v>177803451.50999999</v>
          </cell>
          <cell r="I32">
            <v>177597951.50999999</v>
          </cell>
          <cell r="J32">
            <v>177392451.50999999</v>
          </cell>
          <cell r="K32">
            <v>177186951.50999999</v>
          </cell>
          <cell r="L32">
            <v>176981451.50999999</v>
          </cell>
          <cell r="M32">
            <v>176775951.50999999</v>
          </cell>
          <cell r="N32">
            <v>77074523.409999996</v>
          </cell>
        </row>
        <row r="33">
          <cell r="A33">
            <v>69</v>
          </cell>
          <cell r="B33" t="str">
            <v>Term Debt</v>
          </cell>
          <cell r="C33">
            <v>101274345.54000001</v>
          </cell>
          <cell r="D33">
            <v>186274345.53999999</v>
          </cell>
          <cell r="E33">
            <v>211274345.53999999</v>
          </cell>
          <cell r="F33">
            <v>566892366.10000002</v>
          </cell>
          <cell r="G33">
            <v>636590263.21000004</v>
          </cell>
          <cell r="H33">
            <v>68758175.930000007</v>
          </cell>
          <cell r="I33">
            <v>77579129</v>
          </cell>
          <cell r="J33">
            <v>77519778.120000005</v>
          </cell>
          <cell r="K33">
            <v>406387744.61000001</v>
          </cell>
          <cell r="L33">
            <v>414224111.74000001</v>
          </cell>
          <cell r="M33">
            <v>429212249.50999999</v>
          </cell>
          <cell r="N33">
            <v>505692839.49000001</v>
          </cell>
        </row>
        <row r="34">
          <cell r="A34">
            <v>70</v>
          </cell>
          <cell r="B34" t="str">
            <v>Deferred Tax</v>
          </cell>
          <cell r="C34">
            <v>66401282.130000003</v>
          </cell>
          <cell r="D34">
            <v>66401282.130000003</v>
          </cell>
          <cell r="E34">
            <v>66401282.130000003</v>
          </cell>
          <cell r="F34">
            <v>65601640.439999998</v>
          </cell>
          <cell r="G34">
            <v>66216566.100000001</v>
          </cell>
          <cell r="H34">
            <v>75812893.939999998</v>
          </cell>
          <cell r="I34">
            <v>75788379.900000006</v>
          </cell>
          <cell r="J34">
            <v>75839936.260000005</v>
          </cell>
          <cell r="K34">
            <v>75704166.560000002</v>
          </cell>
          <cell r="L34">
            <v>75649803.640000001</v>
          </cell>
          <cell r="M34">
            <v>75466214.579999998</v>
          </cell>
          <cell r="N34">
            <v>92031150.560000002</v>
          </cell>
        </row>
        <row r="35">
          <cell r="B35" t="str">
            <v>Term Liabilities</v>
          </cell>
          <cell r="C35">
            <v>347010651.07999998</v>
          </cell>
          <cell r="D35">
            <v>431805151.07999998</v>
          </cell>
          <cell r="E35">
            <v>456599651.07999998</v>
          </cell>
          <cell r="F35">
            <v>810708458.04999995</v>
          </cell>
          <cell r="G35">
            <v>880815780.82000005</v>
          </cell>
          <cell r="H35">
            <v>322374521.38</v>
          </cell>
          <cell r="I35">
            <v>330965460.40999997</v>
          </cell>
          <cell r="J35">
            <v>330752165.88999999</v>
          </cell>
          <cell r="K35">
            <v>659278862.68000007</v>
          </cell>
          <cell r="L35">
            <v>666855366.88999999</v>
          </cell>
          <cell r="M35">
            <v>681454415.60000002</v>
          </cell>
          <cell r="N35">
            <v>674798513.46000004</v>
          </cell>
        </row>
        <row r="37">
          <cell r="B37" t="str">
            <v>Shareholder Equity</v>
          </cell>
        </row>
        <row r="39">
          <cell r="A39">
            <v>71</v>
          </cell>
          <cell r="B39" t="str">
            <v>Share Capital</v>
          </cell>
          <cell r="C39">
            <v>1599999999.5699999</v>
          </cell>
          <cell r="D39">
            <v>1599999999.5699999</v>
          </cell>
          <cell r="E39">
            <v>1600000000</v>
          </cell>
          <cell r="F39">
            <v>1600000000</v>
          </cell>
          <cell r="G39">
            <v>1599999999.5699999</v>
          </cell>
          <cell r="H39">
            <v>1599999999.5699999</v>
          </cell>
          <cell r="I39">
            <v>1599999999.5699999</v>
          </cell>
          <cell r="J39">
            <v>1599999999.5699999</v>
          </cell>
          <cell r="K39">
            <v>1600000000</v>
          </cell>
          <cell r="L39">
            <v>1600000000</v>
          </cell>
          <cell r="M39">
            <v>1600000000</v>
          </cell>
          <cell r="N39">
            <v>1600000000</v>
          </cell>
        </row>
        <row r="40">
          <cell r="A40">
            <v>72</v>
          </cell>
          <cell r="B40" t="str">
            <v>Retained Earnings</v>
          </cell>
          <cell r="C40">
            <v>-65109335.500000015</v>
          </cell>
          <cell r="D40">
            <v>-83288905.580000013</v>
          </cell>
          <cell r="E40">
            <v>-76376249.340000018</v>
          </cell>
          <cell r="F40">
            <v>-74257020.160000011</v>
          </cell>
          <cell r="G40">
            <v>-63548345.88000001</v>
          </cell>
          <cell r="H40">
            <v>-63263717.190000013</v>
          </cell>
          <cell r="I40">
            <v>-53464159.550000012</v>
          </cell>
          <cell r="J40">
            <v>-39036362.420000009</v>
          </cell>
          <cell r="K40">
            <v>-28621537.870000012</v>
          </cell>
          <cell r="L40">
            <v>-21057887.820000011</v>
          </cell>
          <cell r="M40">
            <v>-12200455.97000001</v>
          </cell>
          <cell r="N40">
            <v>-15554541.060000014</v>
          </cell>
        </row>
        <row r="41">
          <cell r="A41">
            <v>73</v>
          </cell>
          <cell r="B41" t="str">
            <v>Fair value adjustment</v>
          </cell>
          <cell r="C41">
            <v>77801829.439999998</v>
          </cell>
          <cell r="D41">
            <v>77801829.439999998</v>
          </cell>
          <cell r="E41">
            <v>77801829.439999998</v>
          </cell>
          <cell r="F41">
            <v>77801829.439999998</v>
          </cell>
          <cell r="G41">
            <v>77801829.439999998</v>
          </cell>
          <cell r="H41">
            <v>77801829.659999996</v>
          </cell>
          <cell r="I41">
            <v>77801829.659999996</v>
          </cell>
          <cell r="J41">
            <v>77801829.659999996</v>
          </cell>
          <cell r="K41">
            <v>77801829.659999996</v>
          </cell>
          <cell r="L41">
            <v>77801829.659999996</v>
          </cell>
          <cell r="M41">
            <v>77801829.659999996</v>
          </cell>
          <cell r="N41">
            <v>77801829.650000006</v>
          </cell>
        </row>
        <row r="42">
          <cell r="A42">
            <v>74</v>
          </cell>
          <cell r="B42" t="str">
            <v>Foreign Exchange Reserve</v>
          </cell>
          <cell r="C42">
            <v>1387685.35</v>
          </cell>
          <cell r="D42">
            <v>1387685.35</v>
          </cell>
          <cell r="E42">
            <v>1387685.35</v>
          </cell>
          <cell r="F42">
            <v>-1476543.24</v>
          </cell>
          <cell r="G42">
            <v>2127207.6</v>
          </cell>
          <cell r="H42">
            <v>-1133342.05</v>
          </cell>
          <cell r="I42">
            <v>-1370185.19</v>
          </cell>
          <cell r="J42">
            <v>-863225.62</v>
          </cell>
          <cell r="K42">
            <v>-2233014.54</v>
          </cell>
          <cell r="L42">
            <v>-2773893.63</v>
          </cell>
          <cell r="M42">
            <v>-4593745.8099999996</v>
          </cell>
          <cell r="N42">
            <v>-7569096.4500000002</v>
          </cell>
        </row>
        <row r="43">
          <cell r="B43" t="str">
            <v>Total Equity</v>
          </cell>
          <cell r="C43">
            <v>1612692493.51</v>
          </cell>
          <cell r="D43">
            <v>1594512923.4300001</v>
          </cell>
          <cell r="E43">
            <v>1601425580.1000001</v>
          </cell>
          <cell r="F43">
            <v>1603544809.28</v>
          </cell>
          <cell r="G43">
            <v>1614253483.1299999</v>
          </cell>
          <cell r="H43">
            <v>1614538112.04</v>
          </cell>
          <cell r="I43">
            <v>1624337669.6800001</v>
          </cell>
          <cell r="J43">
            <v>1638765466.8099999</v>
          </cell>
          <cell r="K43">
            <v>1649180291.79</v>
          </cell>
          <cell r="L43">
            <v>1656743941.8400002</v>
          </cell>
          <cell r="M43">
            <v>1665601373.6900001</v>
          </cell>
          <cell r="N43">
            <v>1662247288.5900002</v>
          </cell>
        </row>
        <row r="45">
          <cell r="B45" t="str">
            <v>Total Liabilities &amp; Equity</v>
          </cell>
          <cell r="C45">
            <v>2733322009.6300001</v>
          </cell>
          <cell r="D45">
            <v>2632402235.4499998</v>
          </cell>
          <cell r="E45">
            <v>2624726081.0500002</v>
          </cell>
          <cell r="F45">
            <v>2574849922.7799997</v>
          </cell>
          <cell r="G45">
            <v>2569090979.54</v>
          </cell>
          <cell r="H45">
            <v>2574829767.9099998</v>
          </cell>
          <cell r="I45">
            <v>2553544436.3000002</v>
          </cell>
          <cell r="J45">
            <v>2561376373.7700005</v>
          </cell>
          <cell r="K45">
            <v>2574982693.0599999</v>
          </cell>
          <cell r="L45">
            <v>2596222717.21</v>
          </cell>
          <cell r="M45">
            <v>2612927249.3600001</v>
          </cell>
          <cell r="N45">
            <v>2610976486.1700001</v>
          </cell>
        </row>
        <row r="47">
          <cell r="C47">
            <v>0</v>
          </cell>
          <cell r="D47">
            <v>0</v>
          </cell>
          <cell r="E47">
            <v>0.42999982833862305</v>
          </cell>
          <cell r="F47">
            <v>0.42999935150146484</v>
          </cell>
          <cell r="G47">
            <v>0</v>
          </cell>
          <cell r="H47">
            <v>0</v>
          </cell>
          <cell r="I47">
            <v>0</v>
          </cell>
          <cell r="J47">
            <v>0</v>
          </cell>
          <cell r="K47">
            <v>0.42999982833862305</v>
          </cell>
          <cell r="L47">
            <v>0.43000078201293945</v>
          </cell>
          <cell r="M47">
            <v>0.43000030517578125</v>
          </cell>
          <cell r="N47">
            <v>0.43000078201293945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6">
          <cell r="E6" t="str">
            <v>Annual Total</v>
          </cell>
          <cell r="F6" t="str">
            <v>July</v>
          </cell>
          <cell r="G6" t="str">
            <v>August</v>
          </cell>
          <cell r="H6" t="str">
            <v>September</v>
          </cell>
          <cell r="I6" t="str">
            <v>October</v>
          </cell>
          <cell r="J6" t="str">
            <v>November</v>
          </cell>
          <cell r="K6" t="str">
            <v>December</v>
          </cell>
          <cell r="L6" t="str">
            <v>January</v>
          </cell>
          <cell r="M6" t="str">
            <v>February</v>
          </cell>
          <cell r="N6" t="str">
            <v>March</v>
          </cell>
          <cell r="O6" t="str">
            <v>April</v>
          </cell>
          <cell r="P6" t="str">
            <v>May</v>
          </cell>
          <cell r="Q6" t="str">
            <v>June</v>
          </cell>
        </row>
        <row r="7">
          <cell r="C7" t="str">
            <v>Energy Revenue</v>
          </cell>
        </row>
        <row r="9">
          <cell r="D9" t="str">
            <v>Generation Revenue</v>
          </cell>
        </row>
        <row r="10">
          <cell r="D10" t="str">
            <v>Energy Revenue - Spot Sales</v>
          </cell>
          <cell r="E10">
            <v>298366127.10999995</v>
          </cell>
          <cell r="F10">
            <v>28872159.030000001</v>
          </cell>
          <cell r="G10">
            <v>27564142.66</v>
          </cell>
          <cell r="H10">
            <v>24882181.280000001</v>
          </cell>
          <cell r="I10">
            <v>23714015.32</v>
          </cell>
          <cell r="J10">
            <v>22065523.460000001</v>
          </cell>
          <cell r="K10">
            <v>18055197.02</v>
          </cell>
          <cell r="L10">
            <v>23738972.879999999</v>
          </cell>
          <cell r="M10">
            <v>24758461.449999999</v>
          </cell>
          <cell r="N10">
            <v>28382111.25</v>
          </cell>
          <cell r="O10">
            <v>24652079.940000001</v>
          </cell>
          <cell r="P10">
            <v>24862721.170000002</v>
          </cell>
          <cell r="Q10">
            <v>26818561.649999999</v>
          </cell>
        </row>
        <row r="11">
          <cell r="D11" t="str">
            <v>Energy Revenue - Off Mkt Sales</v>
          </cell>
          <cell r="E11">
            <v>172978000</v>
          </cell>
          <cell r="F11">
            <v>17932000</v>
          </cell>
          <cell r="G11">
            <v>16924000</v>
          </cell>
          <cell r="H11">
            <v>14515000</v>
          </cell>
          <cell r="I11">
            <v>13170000</v>
          </cell>
          <cell r="J11">
            <v>10404000</v>
          </cell>
          <cell r="K11">
            <v>10070000</v>
          </cell>
          <cell r="L11">
            <v>11060000</v>
          </cell>
          <cell r="M11">
            <v>12003000</v>
          </cell>
          <cell r="N11">
            <v>13787000</v>
          </cell>
          <cell r="O11">
            <v>14474000</v>
          </cell>
          <cell r="P11">
            <v>17967000</v>
          </cell>
          <cell r="Q11">
            <v>20672000</v>
          </cell>
        </row>
        <row r="12">
          <cell r="B12">
            <v>1</v>
          </cell>
          <cell r="D12" t="str">
            <v>Energy Revenue</v>
          </cell>
          <cell r="E12">
            <v>471344127.10999995</v>
          </cell>
          <cell r="F12">
            <v>46804159.030000001</v>
          </cell>
          <cell r="G12">
            <v>44488142.659999996</v>
          </cell>
          <cell r="H12">
            <v>39397181.280000001</v>
          </cell>
          <cell r="I12">
            <v>36884015.32</v>
          </cell>
          <cell r="J12">
            <v>32469523.460000001</v>
          </cell>
          <cell r="K12">
            <v>28125197.02</v>
          </cell>
          <cell r="L12">
            <v>34798972.879999995</v>
          </cell>
          <cell r="M12">
            <v>36761461.450000003</v>
          </cell>
          <cell r="N12">
            <v>42169111.25</v>
          </cell>
          <cell r="O12">
            <v>39126079.939999998</v>
          </cell>
          <cell r="P12">
            <v>42829721.170000002</v>
          </cell>
          <cell r="Q12">
            <v>47490561.649999999</v>
          </cell>
        </row>
        <row r="13">
          <cell r="B13">
            <v>2</v>
          </cell>
          <cell r="D13" t="str">
            <v>Energy Revenue - MEAL</v>
          </cell>
          <cell r="E13">
            <v>13415264.720000001</v>
          </cell>
          <cell r="F13">
            <v>87755.09</v>
          </cell>
          <cell r="G13">
            <v>596653.93000000005</v>
          </cell>
          <cell r="H13">
            <v>1193125.49</v>
          </cell>
          <cell r="I13">
            <v>1722327.07</v>
          </cell>
          <cell r="J13">
            <v>1750174.26</v>
          </cell>
          <cell r="K13">
            <v>2117256.6800000002</v>
          </cell>
          <cell r="L13">
            <v>1798764.31</v>
          </cell>
          <cell r="M13">
            <v>1665365.74</v>
          </cell>
          <cell r="N13">
            <v>1491908.82</v>
          </cell>
          <cell r="O13">
            <v>764249.88</v>
          </cell>
          <cell r="P13">
            <v>194988.94</v>
          </cell>
          <cell r="Q13">
            <v>32694.51</v>
          </cell>
        </row>
        <row r="14">
          <cell r="D14" t="str">
            <v>Total Generation Revenue</v>
          </cell>
          <cell r="E14">
            <v>484759391.82999998</v>
          </cell>
          <cell r="F14">
            <v>46891914.120000005</v>
          </cell>
          <cell r="G14">
            <v>45084796.589999996</v>
          </cell>
          <cell r="H14">
            <v>40590306.770000003</v>
          </cell>
          <cell r="I14">
            <v>38606342.390000001</v>
          </cell>
          <cell r="J14">
            <v>34219697.719999999</v>
          </cell>
          <cell r="K14">
            <v>30242453.699999999</v>
          </cell>
          <cell r="L14">
            <v>36597737.189999998</v>
          </cell>
          <cell r="M14">
            <v>38426827.190000005</v>
          </cell>
          <cell r="N14">
            <v>43661020.07</v>
          </cell>
          <cell r="O14">
            <v>39890329.82</v>
          </cell>
          <cell r="P14">
            <v>43024710.109999999</v>
          </cell>
          <cell r="Q14">
            <v>47523256.159999996</v>
          </cell>
        </row>
        <row r="16">
          <cell r="D16" t="str">
            <v>Retail</v>
          </cell>
        </row>
        <row r="17">
          <cell r="D17" t="str">
            <v>Energy Sales - Comalco</v>
          </cell>
          <cell r="E17">
            <v>180995620.49000001</v>
          </cell>
          <cell r="F17">
            <v>13916518.210000001</v>
          </cell>
          <cell r="G17">
            <v>13916520.119999999</v>
          </cell>
          <cell r="H17">
            <v>13389299.390000001</v>
          </cell>
          <cell r="I17">
            <v>15804048.779999999</v>
          </cell>
          <cell r="J17">
            <v>15597000.6</v>
          </cell>
          <cell r="K17">
            <v>16197811.6</v>
          </cell>
          <cell r="L17">
            <v>16197814.460000001</v>
          </cell>
          <cell r="M17">
            <v>14447580.58</v>
          </cell>
          <cell r="N17">
            <v>16197815.66</v>
          </cell>
          <cell r="O17">
            <v>15048899.65</v>
          </cell>
          <cell r="P17">
            <v>15429163.460000001</v>
          </cell>
          <cell r="Q17">
            <v>14853147.98</v>
          </cell>
        </row>
        <row r="18">
          <cell r="D18" t="str">
            <v>Energy Cost - Comalco</v>
          </cell>
          <cell r="E18">
            <v>-210271000</v>
          </cell>
          <cell r="F18">
            <v>-19822000</v>
          </cell>
          <cell r="G18">
            <v>-18473000</v>
          </cell>
          <cell r="H18">
            <v>-17206000</v>
          </cell>
          <cell r="I18">
            <v>-17383000</v>
          </cell>
          <cell r="J18">
            <v>-13975000</v>
          </cell>
          <cell r="K18">
            <v>-12422000</v>
          </cell>
          <cell r="L18">
            <v>-13640000</v>
          </cell>
          <cell r="M18">
            <v>-14108000</v>
          </cell>
          <cell r="N18">
            <v>-17414000</v>
          </cell>
          <cell r="O18">
            <v>-18872000</v>
          </cell>
          <cell r="P18">
            <v>-22623000</v>
          </cell>
          <cell r="Q18">
            <v>-24333000</v>
          </cell>
        </row>
        <row r="19">
          <cell r="B19">
            <v>3</v>
          </cell>
          <cell r="D19" t="str">
            <v>Comalco Margin</v>
          </cell>
          <cell r="E19">
            <v>-29275379.509999998</v>
          </cell>
          <cell r="F19">
            <v>-5905481.7899999991</v>
          </cell>
          <cell r="G19">
            <v>-4556479.88</v>
          </cell>
          <cell r="H19">
            <v>-3816700.61</v>
          </cell>
          <cell r="I19">
            <v>-1578951.22</v>
          </cell>
          <cell r="J19">
            <v>1622000.6</v>
          </cell>
          <cell r="K19">
            <v>3775811.6</v>
          </cell>
          <cell r="L19">
            <v>2557814.46</v>
          </cell>
          <cell r="M19">
            <v>339580.58</v>
          </cell>
          <cell r="N19">
            <v>-1216184.3400000001</v>
          </cell>
          <cell r="O19">
            <v>-3823100.35</v>
          </cell>
          <cell r="P19">
            <v>-7193836.5399999991</v>
          </cell>
          <cell r="Q19">
            <v>-9479852.0199999996</v>
          </cell>
        </row>
        <row r="21">
          <cell r="D21" t="str">
            <v>Energy Sales -Direct Supp</v>
          </cell>
          <cell r="E21">
            <v>267181125.21000001</v>
          </cell>
          <cell r="F21">
            <v>28583029.350000001</v>
          </cell>
          <cell r="G21">
            <v>27743608.050000001</v>
          </cell>
          <cell r="H21">
            <v>23730419.559999999</v>
          </cell>
          <cell r="I21">
            <v>21118627.879999999</v>
          </cell>
          <cell r="J21">
            <v>19682013.43</v>
          </cell>
          <cell r="K21">
            <v>18586411.379999999</v>
          </cell>
          <cell r="L21">
            <v>18486699.690000001</v>
          </cell>
          <cell r="M21">
            <v>18997970.039999999</v>
          </cell>
          <cell r="N21">
            <v>19910816.140000001</v>
          </cell>
          <cell r="O21">
            <v>19993236.989999998</v>
          </cell>
          <cell r="P21">
            <v>24445595.02</v>
          </cell>
          <cell r="Q21">
            <v>25902697.68</v>
          </cell>
        </row>
        <row r="22">
          <cell r="D22" t="str">
            <v>Discounts</v>
          </cell>
          <cell r="E22">
            <v>-19571046.530000005</v>
          </cell>
          <cell r="F22">
            <v>-2171446.14</v>
          </cell>
          <cell r="G22">
            <v>-2117066.77</v>
          </cell>
          <cell r="H22">
            <v>-1802546.13</v>
          </cell>
          <cell r="I22">
            <v>-1525316.39</v>
          </cell>
          <cell r="J22">
            <v>-1416730.56</v>
          </cell>
          <cell r="K22">
            <v>-1341648.6399999999</v>
          </cell>
          <cell r="L22">
            <v>-1305755.8899999999</v>
          </cell>
          <cell r="M22">
            <v>-1320152.82</v>
          </cell>
          <cell r="N22">
            <v>-1377346.82</v>
          </cell>
          <cell r="O22">
            <v>-1434540.73</v>
          </cell>
          <cell r="P22">
            <v>-1814867.88</v>
          </cell>
          <cell r="Q22">
            <v>-1943627.76</v>
          </cell>
        </row>
        <row r="23">
          <cell r="D23" t="str">
            <v>Energy Cost - Direct Supply</v>
          </cell>
          <cell r="E23">
            <v>-201546023.98000002</v>
          </cell>
          <cell r="F23">
            <v>-24268876.719999999</v>
          </cell>
          <cell r="G23">
            <v>-22381170.210000001</v>
          </cell>
          <cell r="H23">
            <v>-18672426.420000002</v>
          </cell>
          <cell r="I23">
            <v>-15021699.699999999</v>
          </cell>
          <cell r="J23">
            <v>-11986020.699999999</v>
          </cell>
          <cell r="K23">
            <v>-10239314.050000001</v>
          </cell>
          <cell r="L23">
            <v>-11061343.470000001</v>
          </cell>
          <cell r="M23">
            <v>-12679659</v>
          </cell>
          <cell r="N23">
            <v>-14486544.85</v>
          </cell>
          <cell r="O23">
            <v>-15559980.23</v>
          </cell>
          <cell r="P23">
            <v>-21058632.710000001</v>
          </cell>
          <cell r="Q23">
            <v>-24130355.920000002</v>
          </cell>
        </row>
        <row r="24">
          <cell r="D24" t="str">
            <v>Doubtful Debt Adjustments</v>
          </cell>
          <cell r="E24">
            <v>-1364838.77</v>
          </cell>
          <cell r="F24">
            <v>-145004.44</v>
          </cell>
          <cell r="G24">
            <v>-141785.04</v>
          </cell>
          <cell r="H24">
            <v>-123298.87</v>
          </cell>
          <cell r="I24">
            <v>-108313.36</v>
          </cell>
          <cell r="J24">
            <v>-101284.01</v>
          </cell>
          <cell r="K24">
            <v>-96384.13</v>
          </cell>
          <cell r="L24">
            <v>-96150.49</v>
          </cell>
          <cell r="M24">
            <v>-97202.76</v>
          </cell>
          <cell r="N24">
            <v>-100441.1</v>
          </cell>
          <cell r="O24">
            <v>-101083.82</v>
          </cell>
          <cell r="P24">
            <v>-123513.95</v>
          </cell>
          <cell r="Q24">
            <v>-130376.8</v>
          </cell>
        </row>
        <row r="25">
          <cell r="B25">
            <v>4</v>
          </cell>
          <cell r="D25" t="str">
            <v>Direct Supply Margin</v>
          </cell>
          <cell r="E25">
            <v>44699215.929999992</v>
          </cell>
          <cell r="F25">
            <v>1997702.05</v>
          </cell>
          <cell r="G25">
            <v>3103586.03</v>
          </cell>
          <cell r="H25">
            <v>3132148.14</v>
          </cell>
          <cell r="I25">
            <v>4463298.43</v>
          </cell>
          <cell r="J25">
            <v>6177978.160000002</v>
          </cell>
          <cell r="K25">
            <v>6909064.5599999977</v>
          </cell>
          <cell r="L25">
            <v>6023449.8399999999</v>
          </cell>
          <cell r="M25">
            <v>4900955.46</v>
          </cell>
          <cell r="N25">
            <v>3946483.37</v>
          </cell>
          <cell r="O25">
            <v>2897632.21</v>
          </cell>
          <cell r="P25">
            <v>1448580.48</v>
          </cell>
          <cell r="Q25">
            <v>-301662.80000000371</v>
          </cell>
        </row>
        <row r="26">
          <cell r="D26" t="str">
            <v>Total Retail Revenue</v>
          </cell>
          <cell r="E26">
            <v>15423836.419999996</v>
          </cell>
          <cell r="F26">
            <v>-3907779.7399999979</v>
          </cell>
          <cell r="G26">
            <v>-1452893.8500000008</v>
          </cell>
          <cell r="H26">
            <v>-684552.47000000044</v>
          </cell>
          <cell r="I26">
            <v>2884347.2099999986</v>
          </cell>
          <cell r="J26">
            <v>7799978.7600000016</v>
          </cell>
          <cell r="K26">
            <v>10684876.159999996</v>
          </cell>
          <cell r="L26">
            <v>8581264.3000000007</v>
          </cell>
          <cell r="M26">
            <v>5240536.0399999991</v>
          </cell>
          <cell r="N26">
            <v>2730299.0300000003</v>
          </cell>
          <cell r="O26">
            <v>-925468.14000000106</v>
          </cell>
          <cell r="P26">
            <v>-5745256.0599999987</v>
          </cell>
          <cell r="Q26">
            <v>-9781514.8200000022</v>
          </cell>
        </row>
        <row r="28">
          <cell r="D28" t="str">
            <v>Wholesale</v>
          </cell>
        </row>
        <row r="29">
          <cell r="D29" t="str">
            <v>Energy Sales - ECNZ Hedges</v>
          </cell>
          <cell r="E29">
            <v>109191.29000000001</v>
          </cell>
          <cell r="F29">
            <v>36187.870000000003</v>
          </cell>
          <cell r="G29">
            <v>46263.17</v>
          </cell>
          <cell r="H29">
            <v>26740.25</v>
          </cell>
          <cell r="I29">
            <v>0</v>
          </cell>
          <cell r="J29">
            <v>0</v>
          </cell>
          <cell r="K29">
            <v>0</v>
          </cell>
          <cell r="L29">
            <v>0</v>
          </cell>
          <cell r="M29">
            <v>0</v>
          </cell>
          <cell r="N29">
            <v>0</v>
          </cell>
          <cell r="O29">
            <v>0</v>
          </cell>
          <cell r="P29">
            <v>0</v>
          </cell>
          <cell r="Q29">
            <v>0</v>
          </cell>
        </row>
        <row r="30">
          <cell r="D30" t="str">
            <v>Energy Sales-ECNZ Buy Hedges</v>
          </cell>
          <cell r="E30">
            <v>60302.11</v>
          </cell>
          <cell r="F30">
            <v>13304</v>
          </cell>
          <cell r="G30">
            <v>20976.09</v>
          </cell>
          <cell r="H30">
            <v>26571.040000000001</v>
          </cell>
          <cell r="I30">
            <v>-549.02</v>
          </cell>
          <cell r="J30">
            <v>0</v>
          </cell>
          <cell r="K30">
            <v>0</v>
          </cell>
          <cell r="L30">
            <v>0</v>
          </cell>
          <cell r="M30">
            <v>0</v>
          </cell>
          <cell r="N30">
            <v>0</v>
          </cell>
          <cell r="O30">
            <v>0</v>
          </cell>
          <cell r="P30">
            <v>0</v>
          </cell>
          <cell r="Q30">
            <v>0</v>
          </cell>
        </row>
        <row r="31">
          <cell r="D31" t="str">
            <v>Energy Sales - Other Hedges</v>
          </cell>
          <cell r="E31">
            <v>6769364.040000001</v>
          </cell>
          <cell r="F31">
            <v>-422338.23</v>
          </cell>
          <cell r="G31">
            <v>16148.68</v>
          </cell>
          <cell r="H31">
            <v>349650.32</v>
          </cell>
          <cell r="I31">
            <v>1051694.1100000001</v>
          </cell>
          <cell r="J31">
            <v>1420554.07</v>
          </cell>
          <cell r="K31">
            <v>1778191.57</v>
          </cell>
          <cell r="L31">
            <v>1384585.73</v>
          </cell>
          <cell r="M31">
            <v>992365.31</v>
          </cell>
          <cell r="N31">
            <v>711330.52</v>
          </cell>
          <cell r="O31">
            <v>463860.08</v>
          </cell>
          <cell r="P31">
            <v>-145304.64000000001</v>
          </cell>
          <cell r="Q31">
            <v>-831373.48</v>
          </cell>
        </row>
        <row r="32">
          <cell r="B32">
            <v>5</v>
          </cell>
          <cell r="D32" t="str">
            <v>Total Hedge Margin</v>
          </cell>
          <cell r="E32">
            <v>6938857.4400000013</v>
          </cell>
          <cell r="F32">
            <v>-372846.36</v>
          </cell>
          <cell r="G32">
            <v>83387.94</v>
          </cell>
          <cell r="H32">
            <v>402961.61</v>
          </cell>
          <cell r="I32">
            <v>1051145.0900000001</v>
          </cell>
          <cell r="J32">
            <v>1420554.07</v>
          </cell>
          <cell r="K32">
            <v>1778191.57</v>
          </cell>
          <cell r="L32">
            <v>1384585.73</v>
          </cell>
          <cell r="M32">
            <v>992365.31</v>
          </cell>
          <cell r="N32">
            <v>711330.52</v>
          </cell>
          <cell r="O32">
            <v>463860.08</v>
          </cell>
          <cell r="P32">
            <v>-145304.64000000001</v>
          </cell>
          <cell r="Q32">
            <v>-831373.48</v>
          </cell>
        </row>
        <row r="34">
          <cell r="C34" t="str">
            <v>TOTAL ENERGY REVENUE</v>
          </cell>
          <cell r="E34">
            <v>507122085.69000006</v>
          </cell>
          <cell r="F34">
            <v>42611288.020000011</v>
          </cell>
          <cell r="G34">
            <v>43715290.679999992</v>
          </cell>
          <cell r="H34">
            <v>40308715.910000004</v>
          </cell>
          <cell r="I34">
            <v>42541834.690000005</v>
          </cell>
          <cell r="J34">
            <v>43440230.550000004</v>
          </cell>
          <cell r="K34">
            <v>42705521.43</v>
          </cell>
          <cell r="L34">
            <v>46563587.219999991</v>
          </cell>
          <cell r="M34">
            <v>44659728.540000007</v>
          </cell>
          <cell r="N34">
            <v>47102649.620000005</v>
          </cell>
          <cell r="O34">
            <v>39428721.759999998</v>
          </cell>
          <cell r="P34">
            <v>37134149.409999996</v>
          </cell>
          <cell r="Q34">
            <v>36910367.859999999</v>
          </cell>
        </row>
        <row r="36">
          <cell r="C36" t="str">
            <v>Transmission and Distribution Costs</v>
          </cell>
        </row>
        <row r="37">
          <cell r="D37" t="str">
            <v>Cost of Generation</v>
          </cell>
          <cell r="E37">
            <v>-980874.45000000007</v>
          </cell>
          <cell r="F37">
            <v>-7951.09</v>
          </cell>
          <cell r="G37">
            <v>-57159.91</v>
          </cell>
          <cell r="H37">
            <v>-89602.78</v>
          </cell>
          <cell r="I37">
            <v>-114995.16</v>
          </cell>
          <cell r="J37">
            <v>-118354.68</v>
          </cell>
          <cell r="K37">
            <v>-139437.74</v>
          </cell>
          <cell r="L37">
            <v>-141970.01999999999</v>
          </cell>
          <cell r="M37">
            <v>-129360.67</v>
          </cell>
          <cell r="N37">
            <v>-113962.34</v>
          </cell>
          <cell r="O37">
            <v>-46465.53</v>
          </cell>
          <cell r="P37">
            <v>-18321.5</v>
          </cell>
          <cell r="Q37">
            <v>-3293.03</v>
          </cell>
        </row>
        <row r="38">
          <cell r="D38" t="str">
            <v>AC Connection Charges</v>
          </cell>
          <cell r="E38">
            <v>887683.68</v>
          </cell>
          <cell r="F38">
            <v>73973.64</v>
          </cell>
          <cell r="G38">
            <v>73973.64</v>
          </cell>
          <cell r="H38">
            <v>73973.64</v>
          </cell>
          <cell r="I38">
            <v>73973.64</v>
          </cell>
          <cell r="J38">
            <v>73973.64</v>
          </cell>
          <cell r="K38">
            <v>73973.64</v>
          </cell>
          <cell r="L38">
            <v>73973.64</v>
          </cell>
          <cell r="M38">
            <v>73973.64</v>
          </cell>
          <cell r="N38">
            <v>73973.64</v>
          </cell>
          <cell r="O38">
            <v>73973.64</v>
          </cell>
          <cell r="P38">
            <v>73973.64</v>
          </cell>
          <cell r="Q38">
            <v>73973.64</v>
          </cell>
        </row>
        <row r="39">
          <cell r="D39" t="str">
            <v>HVDC Charges</v>
          </cell>
          <cell r="E39">
            <v>-43358268.839999996</v>
          </cell>
          <cell r="F39">
            <v>-3613189.07</v>
          </cell>
          <cell r="G39">
            <v>-3613189.07</v>
          </cell>
          <cell r="H39">
            <v>-3613189.07</v>
          </cell>
          <cell r="I39">
            <v>-3613189.07</v>
          </cell>
          <cell r="J39">
            <v>-3613189.07</v>
          </cell>
          <cell r="K39">
            <v>-3613189.07</v>
          </cell>
          <cell r="L39">
            <v>-3613189.07</v>
          </cell>
          <cell r="M39">
            <v>-3613189.07</v>
          </cell>
          <cell r="N39">
            <v>-3613189.07</v>
          </cell>
          <cell r="O39">
            <v>-3613189.07</v>
          </cell>
          <cell r="P39">
            <v>-3613189.07</v>
          </cell>
          <cell r="Q39">
            <v>-3613189.07</v>
          </cell>
        </row>
        <row r="40">
          <cell r="D40" t="str">
            <v>Grid Exit Points</v>
          </cell>
          <cell r="E40">
            <v>-244133.76000000004</v>
          </cell>
          <cell r="F40">
            <v>-20338.98</v>
          </cell>
          <cell r="G40">
            <v>-20339.98</v>
          </cell>
          <cell r="H40">
            <v>-20340.98</v>
          </cell>
          <cell r="I40">
            <v>-20341.98</v>
          </cell>
          <cell r="J40">
            <v>-20342.98</v>
          </cell>
          <cell r="K40">
            <v>-20343.98</v>
          </cell>
          <cell r="L40">
            <v>-20344.98</v>
          </cell>
          <cell r="M40">
            <v>-20345.98</v>
          </cell>
          <cell r="N40">
            <v>-20346.98</v>
          </cell>
          <cell r="O40">
            <v>-20347.98</v>
          </cell>
          <cell r="P40">
            <v>-20348.98</v>
          </cell>
          <cell r="Q40">
            <v>-20349.98</v>
          </cell>
        </row>
        <row r="41">
          <cell r="D41" t="str">
            <v>Connection Charges</v>
          </cell>
          <cell r="E41">
            <v>-43695593.36999999</v>
          </cell>
          <cell r="F41">
            <v>-3567505.5</v>
          </cell>
          <cell r="G41">
            <v>-3616715.32</v>
          </cell>
          <cell r="H41">
            <v>-3649159.19</v>
          </cell>
          <cell r="I41">
            <v>-3674552.57</v>
          </cell>
          <cell r="J41">
            <v>-3677913.09</v>
          </cell>
          <cell r="K41">
            <v>-3698997.15</v>
          </cell>
          <cell r="L41">
            <v>-3701530.43</v>
          </cell>
          <cell r="M41">
            <v>-3688922.08</v>
          </cell>
          <cell r="N41">
            <v>-3673524.75</v>
          </cell>
          <cell r="O41">
            <v>-3606028.94</v>
          </cell>
          <cell r="P41">
            <v>-3577885.91</v>
          </cell>
          <cell r="Q41">
            <v>-3562858.44</v>
          </cell>
        </row>
        <row r="43">
          <cell r="D43" t="str">
            <v>Network</v>
          </cell>
        </row>
        <row r="44">
          <cell r="D44" t="str">
            <v>Connection'Wheeling Charge</v>
          </cell>
          <cell r="E44">
            <v>-266163.95999999996</v>
          </cell>
          <cell r="F44">
            <v>-3630.72</v>
          </cell>
          <cell r="G44">
            <v>-20284.75</v>
          </cell>
          <cell r="H44">
            <v>-23128.12</v>
          </cell>
          <cell r="I44">
            <v>-27190.080000000002</v>
          </cell>
          <cell r="J44">
            <v>-34907.800000000003</v>
          </cell>
          <cell r="K44">
            <v>-39375.96</v>
          </cell>
          <cell r="L44">
            <v>-35720.19</v>
          </cell>
          <cell r="M44">
            <v>-32064.43</v>
          </cell>
          <cell r="N44">
            <v>-30439.65</v>
          </cell>
          <cell r="O44">
            <v>-11754.63</v>
          </cell>
          <cell r="P44">
            <v>-6067.89</v>
          </cell>
          <cell r="Q44">
            <v>-1599.74</v>
          </cell>
        </row>
        <row r="45">
          <cell r="D45" t="str">
            <v>Comalco Transmission Revenue</v>
          </cell>
          <cell r="E45">
            <v>25320696</v>
          </cell>
          <cell r="F45">
            <v>2110058</v>
          </cell>
          <cell r="G45">
            <v>2110058</v>
          </cell>
          <cell r="H45">
            <v>2110058</v>
          </cell>
          <cell r="I45">
            <v>2110058</v>
          </cell>
          <cell r="J45">
            <v>2110058</v>
          </cell>
          <cell r="K45">
            <v>2110058</v>
          </cell>
          <cell r="L45">
            <v>2110058</v>
          </cell>
          <cell r="M45">
            <v>2110058</v>
          </cell>
          <cell r="N45">
            <v>2110058</v>
          </cell>
          <cell r="O45">
            <v>2110058</v>
          </cell>
          <cell r="P45">
            <v>2110058</v>
          </cell>
          <cell r="Q45">
            <v>2110058</v>
          </cell>
        </row>
        <row r="46">
          <cell r="D46" t="str">
            <v>Tiwai Pt Transmission Charge</v>
          </cell>
          <cell r="E46">
            <v>-25320696</v>
          </cell>
          <cell r="F46">
            <v>-2110058</v>
          </cell>
          <cell r="G46">
            <v>-2110058</v>
          </cell>
          <cell r="H46">
            <v>-2110058</v>
          </cell>
          <cell r="I46">
            <v>-2110058</v>
          </cell>
          <cell r="J46">
            <v>-2110058</v>
          </cell>
          <cell r="K46">
            <v>-2110058</v>
          </cell>
          <cell r="L46">
            <v>-2110058</v>
          </cell>
          <cell r="M46">
            <v>-2110058</v>
          </cell>
          <cell r="N46">
            <v>-2110058</v>
          </cell>
          <cell r="O46">
            <v>-2110058</v>
          </cell>
          <cell r="P46">
            <v>-2110058</v>
          </cell>
          <cell r="Q46">
            <v>-2110058</v>
          </cell>
        </row>
        <row r="47">
          <cell r="D47" t="str">
            <v>Line Revenue</v>
          </cell>
          <cell r="E47">
            <v>183451132.17999998</v>
          </cell>
          <cell r="F47">
            <v>19392284.34</v>
          </cell>
          <cell r="G47">
            <v>19158573.550000001</v>
          </cell>
          <cell r="H47">
            <v>17009703.559999999</v>
          </cell>
          <cell r="I47">
            <v>14626325.18</v>
          </cell>
          <cell r="J47">
            <v>13719824.699999999</v>
          </cell>
          <cell r="K47">
            <v>13182130.779999999</v>
          </cell>
          <cell r="L47">
            <v>13203962.609999999</v>
          </cell>
          <cell r="M47">
            <v>13043451.09</v>
          </cell>
          <cell r="N47">
            <v>13210049.73</v>
          </cell>
          <cell r="O47">
            <v>13341869.859999999</v>
          </cell>
          <cell r="P47">
            <v>16366222.74</v>
          </cell>
          <cell r="Q47">
            <v>17196734.039999999</v>
          </cell>
        </row>
        <row r="48">
          <cell r="D48" t="str">
            <v>Line Charges</v>
          </cell>
          <cell r="E48">
            <v>-185285643.50999999</v>
          </cell>
          <cell r="F48">
            <v>-19586207.18</v>
          </cell>
          <cell r="G48">
            <v>-19350159.289999999</v>
          </cell>
          <cell r="H48">
            <v>-17179800.600000001</v>
          </cell>
          <cell r="I48">
            <v>-14772588.43</v>
          </cell>
          <cell r="J48">
            <v>-13857022.939999999</v>
          </cell>
          <cell r="K48">
            <v>-13313952.09</v>
          </cell>
          <cell r="L48">
            <v>-13336002.24</v>
          </cell>
          <cell r="M48">
            <v>-13173885.6</v>
          </cell>
          <cell r="N48">
            <v>-13342150.23</v>
          </cell>
          <cell r="O48">
            <v>-13475288.560000001</v>
          </cell>
          <cell r="P48">
            <v>-16529884.970000001</v>
          </cell>
          <cell r="Q48">
            <v>-17368701.379999999</v>
          </cell>
        </row>
        <row r="49">
          <cell r="D49" t="str">
            <v>Total Network Loses</v>
          </cell>
          <cell r="E49">
            <v>-2100675.2900000042</v>
          </cell>
          <cell r="F49">
            <v>-197553.55999999866</v>
          </cell>
          <cell r="G49">
            <v>-211870.48999999836</v>
          </cell>
          <cell r="H49">
            <v>-193225.16000000387</v>
          </cell>
          <cell r="I49">
            <v>-173453.33</v>
          </cell>
          <cell r="J49">
            <v>-172106.04000000097</v>
          </cell>
          <cell r="K49">
            <v>-171197.27</v>
          </cell>
          <cell r="L49">
            <v>-167759.82</v>
          </cell>
          <cell r="M49">
            <v>-162498.93999999948</v>
          </cell>
          <cell r="N49">
            <v>-162540.15</v>
          </cell>
          <cell r="O49">
            <v>-145173.32999999999</v>
          </cell>
          <cell r="P49">
            <v>-169730.12000000104</v>
          </cell>
          <cell r="Q49">
            <v>-173567.08000000194</v>
          </cell>
        </row>
        <row r="50">
          <cell r="B50">
            <v>6</v>
          </cell>
          <cell r="D50" t="str">
            <v>Total Transmission &amp; Distribution Costs</v>
          </cell>
          <cell r="E50">
            <v>-45796268.660000011</v>
          </cell>
          <cell r="F50">
            <v>-3765059.0599999987</v>
          </cell>
          <cell r="G50">
            <v>-3828585.8099999987</v>
          </cell>
          <cell r="H50">
            <v>-3842384.3500000034</v>
          </cell>
          <cell r="I50">
            <v>-3848005.9</v>
          </cell>
          <cell r="J50">
            <v>-3850019.1300000004</v>
          </cell>
          <cell r="K50">
            <v>-3870194.42</v>
          </cell>
          <cell r="L50">
            <v>-3869290.2500000005</v>
          </cell>
          <cell r="M50">
            <v>-3851421.0199999996</v>
          </cell>
          <cell r="N50">
            <v>-3836064.9000000004</v>
          </cell>
          <cell r="O50">
            <v>-3751202.2700000005</v>
          </cell>
          <cell r="P50">
            <v>-3747616.0300000003</v>
          </cell>
          <cell r="Q50">
            <v>-3736425.5200000014</v>
          </cell>
        </row>
        <row r="52">
          <cell r="D52" t="str">
            <v>Other Income</v>
          </cell>
        </row>
        <row r="53">
          <cell r="D53" t="str">
            <v>Energy Transmission Rev (TP)</v>
          </cell>
          <cell r="E53">
            <v>5040000</v>
          </cell>
          <cell r="F53">
            <v>420000</v>
          </cell>
          <cell r="G53">
            <v>420000</v>
          </cell>
          <cell r="H53">
            <v>420000</v>
          </cell>
          <cell r="I53">
            <v>420000</v>
          </cell>
          <cell r="J53">
            <v>420000</v>
          </cell>
          <cell r="K53">
            <v>420000</v>
          </cell>
          <cell r="L53">
            <v>420000</v>
          </cell>
          <cell r="M53">
            <v>420000</v>
          </cell>
          <cell r="N53">
            <v>420000</v>
          </cell>
          <cell r="O53">
            <v>420000</v>
          </cell>
          <cell r="P53">
            <v>420000</v>
          </cell>
          <cell r="Q53">
            <v>420000</v>
          </cell>
        </row>
        <row r="54">
          <cell r="D54" t="str">
            <v>Lease/Rental Income</v>
          </cell>
          <cell r="E54">
            <v>163199.66</v>
          </cell>
          <cell r="F54">
            <v>15801.33</v>
          </cell>
          <cell r="G54">
            <v>15800</v>
          </cell>
          <cell r="H54">
            <v>15800</v>
          </cell>
          <cell r="I54">
            <v>15800</v>
          </cell>
          <cell r="J54">
            <v>12500</v>
          </cell>
          <cell r="K54">
            <v>12500</v>
          </cell>
          <cell r="L54">
            <v>12500</v>
          </cell>
          <cell r="M54">
            <v>12500</v>
          </cell>
          <cell r="N54">
            <v>12500</v>
          </cell>
          <cell r="O54">
            <v>12500</v>
          </cell>
          <cell r="P54">
            <v>12500</v>
          </cell>
          <cell r="Q54">
            <v>12498.33</v>
          </cell>
        </row>
        <row r="55">
          <cell r="D55" t="str">
            <v>Miscellaneous Income</v>
          </cell>
          <cell r="E55">
            <v>4535344.04</v>
          </cell>
          <cell r="F55">
            <v>366695.67</v>
          </cell>
          <cell r="G55">
            <v>366695.67</v>
          </cell>
          <cell r="H55">
            <v>419195.67</v>
          </cell>
          <cell r="I55">
            <v>361695.67</v>
          </cell>
          <cell r="J55">
            <v>361695.67</v>
          </cell>
          <cell r="K55">
            <v>414195.67</v>
          </cell>
          <cell r="L55">
            <v>356695.67</v>
          </cell>
          <cell r="M55">
            <v>356695.67</v>
          </cell>
          <cell r="N55">
            <v>409194.67</v>
          </cell>
          <cell r="O55">
            <v>356694.67</v>
          </cell>
          <cell r="P55">
            <v>356694.67</v>
          </cell>
          <cell r="Q55">
            <v>409194.67</v>
          </cell>
        </row>
        <row r="56">
          <cell r="D56" t="str">
            <v>Retail Meter Revenue</v>
          </cell>
          <cell r="E56">
            <v>3387972</v>
          </cell>
          <cell r="F56">
            <v>286193.37</v>
          </cell>
          <cell r="G56">
            <v>285728.53999999998</v>
          </cell>
          <cell r="H56">
            <v>282954.53000000003</v>
          </cell>
          <cell r="I56">
            <v>284798.87</v>
          </cell>
          <cell r="J56">
            <v>282054.84999999998</v>
          </cell>
          <cell r="K56">
            <v>283869.2</v>
          </cell>
          <cell r="L56">
            <v>283404.37</v>
          </cell>
          <cell r="M56">
            <v>276236.92</v>
          </cell>
          <cell r="N56">
            <v>282474.7</v>
          </cell>
          <cell r="O56">
            <v>279805.65000000002</v>
          </cell>
          <cell r="P56">
            <v>281545.03000000003</v>
          </cell>
          <cell r="Q56">
            <v>278905.96999999997</v>
          </cell>
        </row>
        <row r="57">
          <cell r="D57" t="str">
            <v>Steam/Hot Water Revenues</v>
          </cell>
          <cell r="E57">
            <v>4787510</v>
          </cell>
          <cell r="F57">
            <v>317655</v>
          </cell>
          <cell r="G57">
            <v>317655</v>
          </cell>
          <cell r="H57">
            <v>411238</v>
          </cell>
          <cell r="I57">
            <v>411238</v>
          </cell>
          <cell r="J57">
            <v>411238</v>
          </cell>
          <cell r="K57">
            <v>411238</v>
          </cell>
          <cell r="L57">
            <v>411238</v>
          </cell>
          <cell r="M57">
            <v>411238</v>
          </cell>
          <cell r="N57">
            <v>411238</v>
          </cell>
          <cell r="O57">
            <v>411238</v>
          </cell>
          <cell r="P57">
            <v>411238</v>
          </cell>
          <cell r="Q57">
            <v>451058</v>
          </cell>
        </row>
        <row r="58">
          <cell r="D58" t="str">
            <v>Coal Purchases - DEC</v>
          </cell>
          <cell r="E58">
            <v>-1200000</v>
          </cell>
          <cell r="F58">
            <v>-100000</v>
          </cell>
          <cell r="G58">
            <v>-100000</v>
          </cell>
          <cell r="H58">
            <v>-100000</v>
          </cell>
          <cell r="I58">
            <v>-100000</v>
          </cell>
          <cell r="J58">
            <v>-100000</v>
          </cell>
          <cell r="K58">
            <v>-100000</v>
          </cell>
          <cell r="L58">
            <v>-100000</v>
          </cell>
          <cell r="M58">
            <v>-100000</v>
          </cell>
          <cell r="N58">
            <v>-100000</v>
          </cell>
          <cell r="O58">
            <v>-100000</v>
          </cell>
          <cell r="P58">
            <v>-100000</v>
          </cell>
          <cell r="Q58">
            <v>-100000</v>
          </cell>
        </row>
        <row r="59">
          <cell r="B59">
            <v>7</v>
          </cell>
          <cell r="D59" t="str">
            <v>Other Income</v>
          </cell>
          <cell r="E59">
            <v>16714025.699999999</v>
          </cell>
          <cell r="F59">
            <v>1306345.3700000001</v>
          </cell>
          <cell r="G59">
            <v>1305879.21</v>
          </cell>
          <cell r="H59">
            <v>1449188.2</v>
          </cell>
          <cell r="I59">
            <v>1393532.54</v>
          </cell>
          <cell r="J59">
            <v>1387488.52</v>
          </cell>
          <cell r="K59">
            <v>1441802.8699999999</v>
          </cell>
          <cell r="L59">
            <v>1383838.04</v>
          </cell>
          <cell r="M59">
            <v>1376670.5899999999</v>
          </cell>
          <cell r="N59">
            <v>1435407.3699999999</v>
          </cell>
          <cell r="O59">
            <v>1380238.3199999998</v>
          </cell>
          <cell r="P59">
            <v>1381977.7</v>
          </cell>
          <cell r="Q59">
            <v>1471656.97</v>
          </cell>
        </row>
        <row r="61">
          <cell r="C61" t="str">
            <v>GROSS CONTRIBUTION</v>
          </cell>
          <cell r="E61">
            <v>478039842.72999996</v>
          </cell>
          <cell r="F61">
            <v>40152574.330000006</v>
          </cell>
          <cell r="G61">
            <v>41192584.079999991</v>
          </cell>
          <cell r="H61">
            <v>37915519.760000005</v>
          </cell>
          <cell r="I61">
            <v>40087361.330000006</v>
          </cell>
          <cell r="J61">
            <v>40977699.940000005</v>
          </cell>
          <cell r="K61">
            <v>40277129.879999995</v>
          </cell>
          <cell r="L61">
            <v>44078135.00999999</v>
          </cell>
          <cell r="M61">
            <v>42184978.110000014</v>
          </cell>
          <cell r="N61">
            <v>44701992.090000004</v>
          </cell>
          <cell r="O61">
            <v>37057757.809999995</v>
          </cell>
          <cell r="P61">
            <v>34768511.079999998</v>
          </cell>
          <cell r="Q61">
            <v>34645599.309999995</v>
          </cell>
        </row>
        <row r="63">
          <cell r="C63" t="str">
            <v>Expenses</v>
          </cell>
        </row>
        <row r="64">
          <cell r="D64" t="str">
            <v>Staff costs</v>
          </cell>
        </row>
        <row r="65">
          <cell r="D65" t="str">
            <v>Salary / Pay</v>
          </cell>
          <cell r="E65">
            <v>19790061.739999998</v>
          </cell>
          <cell r="F65">
            <v>1640985.44</v>
          </cell>
          <cell r="G65">
            <v>1640985.44</v>
          </cell>
          <cell r="H65">
            <v>1640985.44</v>
          </cell>
          <cell r="I65">
            <v>1640985.44</v>
          </cell>
          <cell r="J65">
            <v>1640985.44</v>
          </cell>
          <cell r="K65">
            <v>1611360</v>
          </cell>
          <cell r="L65">
            <v>1611360</v>
          </cell>
          <cell r="M65">
            <v>1640985.44</v>
          </cell>
          <cell r="N65">
            <v>1640985.44</v>
          </cell>
          <cell r="O65">
            <v>1693481.22</v>
          </cell>
          <cell r="P65">
            <v>1693481.22</v>
          </cell>
          <cell r="Q65">
            <v>1693481.22</v>
          </cell>
        </row>
        <row r="66">
          <cell r="D66" t="str">
            <v>Bonus</v>
          </cell>
          <cell r="E66">
            <v>3010689.689999999</v>
          </cell>
          <cell r="F66">
            <v>248832.36</v>
          </cell>
          <cell r="G66">
            <v>248832.36</v>
          </cell>
          <cell r="H66">
            <v>248832.36</v>
          </cell>
          <cell r="I66">
            <v>248832.36</v>
          </cell>
          <cell r="J66">
            <v>248832.36</v>
          </cell>
          <cell r="K66">
            <v>248832.36</v>
          </cell>
          <cell r="L66">
            <v>248832.36</v>
          </cell>
          <cell r="M66">
            <v>248832.36</v>
          </cell>
          <cell r="N66">
            <v>248832.36</v>
          </cell>
          <cell r="O66">
            <v>257066.15</v>
          </cell>
          <cell r="P66">
            <v>257066.15</v>
          </cell>
          <cell r="Q66">
            <v>257066.15</v>
          </cell>
        </row>
        <row r="67">
          <cell r="D67" t="str">
            <v>Temp Employees  Wages</v>
          </cell>
          <cell r="E67">
            <v>346852.23999999987</v>
          </cell>
          <cell r="F67">
            <v>31487.87</v>
          </cell>
          <cell r="G67">
            <v>31487.67</v>
          </cell>
          <cell r="H67">
            <v>31487.67</v>
          </cell>
          <cell r="I67">
            <v>31487.67</v>
          </cell>
          <cell r="J67">
            <v>31487.67</v>
          </cell>
          <cell r="K67">
            <v>32487.67</v>
          </cell>
          <cell r="L67">
            <v>29487.67</v>
          </cell>
          <cell r="M67">
            <v>26487.67</v>
          </cell>
          <cell r="N67">
            <v>25237.67</v>
          </cell>
          <cell r="O67">
            <v>25237.67</v>
          </cell>
          <cell r="P67">
            <v>25237.67</v>
          </cell>
          <cell r="Q67">
            <v>25237.67</v>
          </cell>
        </row>
        <row r="68">
          <cell r="D68" t="str">
            <v>Capitalised Salary</v>
          </cell>
          <cell r="E68">
            <v>-246000</v>
          </cell>
          <cell r="F68">
            <v>-20500</v>
          </cell>
          <cell r="G68">
            <v>-20500</v>
          </cell>
          <cell r="H68">
            <v>-20500</v>
          </cell>
          <cell r="I68">
            <v>-20500</v>
          </cell>
          <cell r="J68">
            <v>-20500</v>
          </cell>
          <cell r="K68">
            <v>-20500</v>
          </cell>
          <cell r="L68">
            <v>-20500</v>
          </cell>
          <cell r="M68">
            <v>-20500</v>
          </cell>
          <cell r="N68">
            <v>-20500</v>
          </cell>
          <cell r="O68">
            <v>-20500</v>
          </cell>
          <cell r="P68">
            <v>-20500</v>
          </cell>
          <cell r="Q68">
            <v>-20500</v>
          </cell>
        </row>
        <row r="69">
          <cell r="D69" t="str">
            <v>Accident Insurance</v>
          </cell>
          <cell r="E69">
            <v>329560.70999999996</v>
          </cell>
          <cell r="F69">
            <v>27475.01</v>
          </cell>
          <cell r="G69">
            <v>27475.01</v>
          </cell>
          <cell r="H69">
            <v>27475.01</v>
          </cell>
          <cell r="I69">
            <v>27385.64</v>
          </cell>
          <cell r="J69">
            <v>27249</v>
          </cell>
          <cell r="K69">
            <v>26825.360000000001</v>
          </cell>
          <cell r="L69">
            <v>26825.360000000001</v>
          </cell>
          <cell r="M69">
            <v>27249</v>
          </cell>
          <cell r="N69">
            <v>27249</v>
          </cell>
          <cell r="O69">
            <v>28117.439999999999</v>
          </cell>
          <cell r="P69">
            <v>28117.439999999999</v>
          </cell>
          <cell r="Q69">
            <v>28117.439999999999</v>
          </cell>
        </row>
        <row r="70">
          <cell r="D70" t="str">
            <v>Fringe Benefit Tax</v>
          </cell>
          <cell r="E70">
            <v>39900.039999999994</v>
          </cell>
          <cell r="F70">
            <v>2616.67</v>
          </cell>
          <cell r="G70">
            <v>2341.67</v>
          </cell>
          <cell r="H70">
            <v>5016.67</v>
          </cell>
          <cell r="I70">
            <v>2616.67</v>
          </cell>
          <cell r="J70">
            <v>2341.67</v>
          </cell>
          <cell r="K70">
            <v>5016.67</v>
          </cell>
          <cell r="L70">
            <v>2341.67</v>
          </cell>
          <cell r="M70">
            <v>2616.67</v>
          </cell>
          <cell r="N70">
            <v>5016.67</v>
          </cell>
          <cell r="O70">
            <v>2341.67</v>
          </cell>
          <cell r="P70">
            <v>2341.67</v>
          </cell>
          <cell r="Q70">
            <v>5291.67</v>
          </cell>
        </row>
        <row r="71">
          <cell r="D71" t="str">
            <v>Membership Fees - Staff</v>
          </cell>
          <cell r="E71">
            <v>75550</v>
          </cell>
          <cell r="F71">
            <v>8625</v>
          </cell>
          <cell r="G71">
            <v>7925</v>
          </cell>
          <cell r="H71">
            <v>7125</v>
          </cell>
          <cell r="I71">
            <v>4925</v>
          </cell>
          <cell r="J71">
            <v>6725</v>
          </cell>
          <cell r="K71">
            <v>5425</v>
          </cell>
          <cell r="L71">
            <v>5675</v>
          </cell>
          <cell r="M71">
            <v>4925</v>
          </cell>
          <cell r="N71">
            <v>7925</v>
          </cell>
          <cell r="O71">
            <v>5925</v>
          </cell>
          <cell r="P71">
            <v>4925</v>
          </cell>
          <cell r="Q71">
            <v>5425</v>
          </cell>
        </row>
        <row r="72">
          <cell r="D72" t="str">
            <v>Recruitment Costs</v>
          </cell>
          <cell r="E72">
            <v>457636.36</v>
          </cell>
          <cell r="F72">
            <v>350526.61</v>
          </cell>
          <cell r="G72">
            <v>9737.25</v>
          </cell>
          <cell r="H72">
            <v>9737.25</v>
          </cell>
          <cell r="I72">
            <v>9737.25</v>
          </cell>
          <cell r="J72">
            <v>9737.25</v>
          </cell>
          <cell r="K72">
            <v>9737.25</v>
          </cell>
          <cell r="L72">
            <v>9737.25</v>
          </cell>
          <cell r="M72">
            <v>9737.25</v>
          </cell>
          <cell r="N72">
            <v>9737.25</v>
          </cell>
          <cell r="O72">
            <v>9737.25</v>
          </cell>
          <cell r="P72">
            <v>9737.25</v>
          </cell>
          <cell r="Q72">
            <v>9737.25</v>
          </cell>
        </row>
        <row r="73">
          <cell r="D73" t="str">
            <v>Training &amp; Conference Costs</v>
          </cell>
          <cell r="E73">
            <v>924618.05000000028</v>
          </cell>
          <cell r="F73">
            <v>91519.55</v>
          </cell>
          <cell r="G73">
            <v>65019.15</v>
          </cell>
          <cell r="H73">
            <v>63519.15</v>
          </cell>
          <cell r="I73">
            <v>116528.8</v>
          </cell>
          <cell r="J73">
            <v>65528.800000000003</v>
          </cell>
          <cell r="K73">
            <v>58028.800000000003</v>
          </cell>
          <cell r="L73">
            <v>93571.8</v>
          </cell>
          <cell r="M73">
            <v>80528.800000000003</v>
          </cell>
          <cell r="N73">
            <v>61028.800000000003</v>
          </cell>
          <cell r="O73">
            <v>106528.8</v>
          </cell>
          <cell r="P73">
            <v>63782.8</v>
          </cell>
          <cell r="Q73">
            <v>59032.800000000003</v>
          </cell>
        </row>
        <row r="74">
          <cell r="D74" t="str">
            <v>Training-TRAVEL &amp; ACCOMM costs</v>
          </cell>
          <cell r="E74">
            <v>301377.61000000004</v>
          </cell>
          <cell r="F74">
            <v>23539.23</v>
          </cell>
          <cell r="G74">
            <v>29239.23</v>
          </cell>
          <cell r="H74">
            <v>27389.23</v>
          </cell>
          <cell r="I74">
            <v>25248.880000000001</v>
          </cell>
          <cell r="J74">
            <v>23548.880000000001</v>
          </cell>
          <cell r="K74">
            <v>24548.880000000001</v>
          </cell>
          <cell r="L74">
            <v>25918.880000000001</v>
          </cell>
          <cell r="M74">
            <v>24548.880000000001</v>
          </cell>
          <cell r="N74">
            <v>23548.880000000001</v>
          </cell>
          <cell r="O74">
            <v>25748.880000000001</v>
          </cell>
          <cell r="P74">
            <v>23548.880000000001</v>
          </cell>
          <cell r="Q74">
            <v>24548.880000000001</v>
          </cell>
        </row>
        <row r="75">
          <cell r="D75" t="str">
            <v>Human Resource Programs</v>
          </cell>
          <cell r="E75">
            <v>459312</v>
          </cell>
          <cell r="F75">
            <v>46361</v>
          </cell>
          <cell r="G75">
            <v>51361</v>
          </cell>
          <cell r="H75">
            <v>41361</v>
          </cell>
          <cell r="I75">
            <v>41361</v>
          </cell>
          <cell r="J75">
            <v>41361</v>
          </cell>
          <cell r="K75">
            <v>41361</v>
          </cell>
          <cell r="L75">
            <v>32691</v>
          </cell>
          <cell r="M75">
            <v>32691</v>
          </cell>
          <cell r="N75">
            <v>32691</v>
          </cell>
          <cell r="O75">
            <v>32691</v>
          </cell>
          <cell r="P75">
            <v>32691</v>
          </cell>
          <cell r="Q75">
            <v>32691</v>
          </cell>
        </row>
        <row r="76">
          <cell r="B76">
            <v>8</v>
          </cell>
          <cell r="D76" t="str">
            <v>Staff Costs</v>
          </cell>
          <cell r="E76">
            <v>25489558.439999998</v>
          </cell>
          <cell r="F76">
            <v>2451468.7400000002</v>
          </cell>
          <cell r="G76">
            <v>2093903.78</v>
          </cell>
          <cell r="H76">
            <v>2082428.78</v>
          </cell>
          <cell r="I76">
            <v>2128608.71</v>
          </cell>
          <cell r="J76">
            <v>2077297.07</v>
          </cell>
          <cell r="K76">
            <v>2043122.99</v>
          </cell>
          <cell r="L76">
            <v>2065940.99</v>
          </cell>
          <cell r="M76">
            <v>2078102.07</v>
          </cell>
          <cell r="N76">
            <v>2061752.07</v>
          </cell>
          <cell r="O76">
            <v>2166375.08</v>
          </cell>
          <cell r="P76">
            <v>2120429.08</v>
          </cell>
          <cell r="Q76">
            <v>2120129.08</v>
          </cell>
        </row>
        <row r="78">
          <cell r="D78" t="str">
            <v>Outsourced Services</v>
          </cell>
        </row>
        <row r="79">
          <cell r="D79" t="str">
            <v>Contractor/Consultant Travel</v>
          </cell>
          <cell r="E79">
            <v>76404.079999999973</v>
          </cell>
          <cell r="F79">
            <v>8100.34</v>
          </cell>
          <cell r="G79">
            <v>6100.34</v>
          </cell>
          <cell r="H79">
            <v>6100.34</v>
          </cell>
          <cell r="I79">
            <v>8100.34</v>
          </cell>
          <cell r="J79">
            <v>5500.34</v>
          </cell>
          <cell r="K79">
            <v>5500.34</v>
          </cell>
          <cell r="L79">
            <v>7500.34</v>
          </cell>
          <cell r="M79">
            <v>5500.34</v>
          </cell>
          <cell r="N79">
            <v>5500.34</v>
          </cell>
          <cell r="O79">
            <v>7500.34</v>
          </cell>
          <cell r="P79">
            <v>5500.34</v>
          </cell>
          <cell r="Q79">
            <v>5500.34</v>
          </cell>
        </row>
        <row r="80">
          <cell r="D80" t="str">
            <v>Contractor/Consultant General</v>
          </cell>
          <cell r="E80">
            <v>11692346.159999998</v>
          </cell>
          <cell r="F80">
            <v>902155.82999999984</v>
          </cell>
          <cell r="G80">
            <v>1137399.9699999997</v>
          </cell>
          <cell r="H80">
            <v>1265534.47</v>
          </cell>
          <cell r="I80">
            <v>1326284.7000000002</v>
          </cell>
          <cell r="J80">
            <v>818018.69000000018</v>
          </cell>
          <cell r="K80">
            <v>762423.54</v>
          </cell>
          <cell r="L80">
            <v>860287.88000000012</v>
          </cell>
          <cell r="M80">
            <v>919825.75000000023</v>
          </cell>
          <cell r="N80">
            <v>747376.74</v>
          </cell>
          <cell r="O80">
            <v>886092.2</v>
          </cell>
          <cell r="P80">
            <v>1009182.95</v>
          </cell>
          <cell r="Q80">
            <v>1057763.4400000002</v>
          </cell>
        </row>
        <row r="81">
          <cell r="B81">
            <v>9</v>
          </cell>
          <cell r="D81" t="str">
            <v>Generation Outsourced Services</v>
          </cell>
          <cell r="E81">
            <v>18739683.759999998</v>
          </cell>
          <cell r="F81">
            <v>1737807.74</v>
          </cell>
          <cell r="G81">
            <v>1874510.06</v>
          </cell>
          <cell r="H81">
            <v>1713190.82</v>
          </cell>
          <cell r="I81">
            <v>2317680.42</v>
          </cell>
          <cell r="J81">
            <v>1786901.66</v>
          </cell>
          <cell r="K81">
            <v>1462841.35</v>
          </cell>
          <cell r="L81">
            <v>1540207.57</v>
          </cell>
          <cell r="M81">
            <v>1640775.93</v>
          </cell>
          <cell r="N81">
            <v>1132918.92</v>
          </cell>
          <cell r="O81">
            <v>1191917.04</v>
          </cell>
          <cell r="P81">
            <v>1084507.22</v>
          </cell>
          <cell r="Q81">
            <v>1256425.03</v>
          </cell>
        </row>
        <row r="82">
          <cell r="D82" t="str">
            <v>Finance Outsourcing</v>
          </cell>
          <cell r="E82">
            <v>1274666.6600000001</v>
          </cell>
          <cell r="F82">
            <v>112333.33</v>
          </cell>
          <cell r="G82">
            <v>112333.33</v>
          </cell>
          <cell r="H82">
            <v>105000</v>
          </cell>
          <cell r="I82">
            <v>105000</v>
          </cell>
          <cell r="J82">
            <v>105000</v>
          </cell>
          <cell r="K82">
            <v>105000</v>
          </cell>
          <cell r="L82">
            <v>105000</v>
          </cell>
          <cell r="M82">
            <v>105000</v>
          </cell>
          <cell r="N82">
            <v>105000</v>
          </cell>
          <cell r="O82">
            <v>105000</v>
          </cell>
          <cell r="P82">
            <v>105000</v>
          </cell>
          <cell r="Q82">
            <v>105000</v>
          </cell>
        </row>
        <row r="83">
          <cell r="D83" t="str">
            <v>Treasury Advisory</v>
          </cell>
          <cell r="E83">
            <v>120000</v>
          </cell>
          <cell r="F83">
            <v>5000</v>
          </cell>
          <cell r="G83">
            <v>5000</v>
          </cell>
          <cell r="H83">
            <v>5000</v>
          </cell>
          <cell r="I83">
            <v>5000</v>
          </cell>
          <cell r="J83">
            <v>5000</v>
          </cell>
          <cell r="K83">
            <v>5000</v>
          </cell>
          <cell r="L83">
            <v>5000</v>
          </cell>
          <cell r="M83">
            <v>5000</v>
          </cell>
          <cell r="N83">
            <v>65000</v>
          </cell>
          <cell r="O83">
            <v>5000</v>
          </cell>
          <cell r="P83">
            <v>5000</v>
          </cell>
          <cell r="Q83">
            <v>5000</v>
          </cell>
        </row>
        <row r="84">
          <cell r="D84" t="str">
            <v>Treasury Transactions</v>
          </cell>
          <cell r="E84">
            <v>77400</v>
          </cell>
          <cell r="F84">
            <v>6450</v>
          </cell>
          <cell r="G84">
            <v>6450</v>
          </cell>
          <cell r="H84">
            <v>6450</v>
          </cell>
          <cell r="I84">
            <v>6450</v>
          </cell>
          <cell r="J84">
            <v>6450</v>
          </cell>
          <cell r="K84">
            <v>6450</v>
          </cell>
          <cell r="L84">
            <v>6450</v>
          </cell>
          <cell r="M84">
            <v>6450</v>
          </cell>
          <cell r="N84">
            <v>6450</v>
          </cell>
          <cell r="O84">
            <v>6450</v>
          </cell>
          <cell r="P84">
            <v>6450</v>
          </cell>
          <cell r="Q84">
            <v>6450</v>
          </cell>
        </row>
        <row r="85">
          <cell r="D85" t="str">
            <v>Tax Advisory</v>
          </cell>
          <cell r="E85">
            <v>363902.48</v>
          </cell>
          <cell r="F85">
            <v>27158.54</v>
          </cell>
          <cell r="G85">
            <v>27158.54</v>
          </cell>
          <cell r="H85">
            <v>27158.54</v>
          </cell>
          <cell r="I85">
            <v>57158.54</v>
          </cell>
          <cell r="J85">
            <v>27158.54</v>
          </cell>
          <cell r="K85">
            <v>27158.54</v>
          </cell>
          <cell r="L85">
            <v>36158.54</v>
          </cell>
          <cell r="M85">
            <v>26658.54</v>
          </cell>
          <cell r="N85">
            <v>27158.54</v>
          </cell>
          <cell r="O85">
            <v>26658.54</v>
          </cell>
          <cell r="P85">
            <v>27158.54</v>
          </cell>
          <cell r="Q85">
            <v>27158.54</v>
          </cell>
        </row>
        <row r="86">
          <cell r="D86" t="str">
            <v>Legal Advice</v>
          </cell>
          <cell r="E86">
            <v>2500670.66</v>
          </cell>
          <cell r="F86">
            <v>217688.73</v>
          </cell>
          <cell r="G86">
            <v>212688.73</v>
          </cell>
          <cell r="H86">
            <v>213688.73</v>
          </cell>
          <cell r="I86">
            <v>212688.73</v>
          </cell>
          <cell r="J86">
            <v>216042.4</v>
          </cell>
          <cell r="K86">
            <v>174678.77</v>
          </cell>
          <cell r="L86">
            <v>169678.77</v>
          </cell>
          <cell r="M86">
            <v>216042.4</v>
          </cell>
          <cell r="N86">
            <v>217616.35</v>
          </cell>
          <cell r="O86">
            <v>216616.35</v>
          </cell>
          <cell r="P86">
            <v>216616.35</v>
          </cell>
          <cell r="Q86">
            <v>216624.35</v>
          </cell>
        </row>
        <row r="87">
          <cell r="D87" t="str">
            <v>Business Advisory Services</v>
          </cell>
          <cell r="E87">
            <v>82317.040000000008</v>
          </cell>
          <cell r="F87">
            <v>5792.68</v>
          </cell>
          <cell r="G87">
            <v>5792.68</v>
          </cell>
          <cell r="H87">
            <v>5792.68</v>
          </cell>
          <cell r="I87">
            <v>17073.169999999998</v>
          </cell>
          <cell r="J87">
            <v>5792.68</v>
          </cell>
          <cell r="K87">
            <v>5792.68</v>
          </cell>
          <cell r="L87">
            <v>5792.68</v>
          </cell>
          <cell r="M87">
            <v>5792.68</v>
          </cell>
          <cell r="N87">
            <v>5792.68</v>
          </cell>
          <cell r="O87">
            <v>5792.68</v>
          </cell>
          <cell r="P87">
            <v>5792.68</v>
          </cell>
          <cell r="Q87">
            <v>7317.07</v>
          </cell>
        </row>
        <row r="88">
          <cell r="D88" t="str">
            <v>Information Service Providers</v>
          </cell>
          <cell r="E88">
            <v>153750</v>
          </cell>
          <cell r="F88">
            <v>625</v>
          </cell>
          <cell r="G88">
            <v>91875</v>
          </cell>
          <cell r="H88">
            <v>625</v>
          </cell>
          <cell r="I88">
            <v>625</v>
          </cell>
          <cell r="J88">
            <v>625</v>
          </cell>
          <cell r="K88">
            <v>625</v>
          </cell>
          <cell r="L88">
            <v>625</v>
          </cell>
          <cell r="M88">
            <v>625</v>
          </cell>
          <cell r="N88">
            <v>625</v>
          </cell>
          <cell r="O88">
            <v>55625</v>
          </cell>
          <cell r="P88">
            <v>625</v>
          </cell>
          <cell r="Q88">
            <v>625</v>
          </cell>
        </row>
        <row r="89">
          <cell r="D89" t="str">
            <v>Risk Management</v>
          </cell>
          <cell r="E89">
            <v>24999.960000000006</v>
          </cell>
          <cell r="F89">
            <v>2083.33</v>
          </cell>
          <cell r="G89">
            <v>2083.33</v>
          </cell>
          <cell r="H89">
            <v>2083.33</v>
          </cell>
          <cell r="I89">
            <v>2083.33</v>
          </cell>
          <cell r="J89">
            <v>2083.33</v>
          </cell>
          <cell r="K89">
            <v>2083.33</v>
          </cell>
          <cell r="L89">
            <v>2083.33</v>
          </cell>
          <cell r="M89">
            <v>2083.33</v>
          </cell>
          <cell r="N89">
            <v>2083.33</v>
          </cell>
          <cell r="O89">
            <v>2083.33</v>
          </cell>
          <cell r="P89">
            <v>2083.33</v>
          </cell>
          <cell r="Q89">
            <v>2083.33</v>
          </cell>
        </row>
        <row r="90">
          <cell r="D90" t="str">
            <v>Internal Audit</v>
          </cell>
          <cell r="E90">
            <v>249999.96000000008</v>
          </cell>
          <cell r="F90">
            <v>20833.330000000002</v>
          </cell>
          <cell r="G90">
            <v>20833.330000000002</v>
          </cell>
          <cell r="H90">
            <v>20833.330000000002</v>
          </cell>
          <cell r="I90">
            <v>20833.330000000002</v>
          </cell>
          <cell r="J90">
            <v>20833.330000000002</v>
          </cell>
          <cell r="K90">
            <v>20833.330000000002</v>
          </cell>
          <cell r="L90">
            <v>20833.330000000002</v>
          </cell>
          <cell r="M90">
            <v>20833.330000000002</v>
          </cell>
          <cell r="N90">
            <v>20833.330000000002</v>
          </cell>
          <cell r="O90">
            <v>20833.330000000002</v>
          </cell>
          <cell r="P90">
            <v>20833.330000000002</v>
          </cell>
          <cell r="Q90">
            <v>20833.330000000002</v>
          </cell>
        </row>
        <row r="91">
          <cell r="D91" t="str">
            <v>External Audit</v>
          </cell>
          <cell r="E91">
            <v>200682.87999999992</v>
          </cell>
          <cell r="F91">
            <v>52140.24</v>
          </cell>
          <cell r="G91">
            <v>52140.24</v>
          </cell>
          <cell r="H91">
            <v>52140.24</v>
          </cell>
          <cell r="I91">
            <v>2140.2399999999998</v>
          </cell>
          <cell r="J91">
            <v>2140.2399999999998</v>
          </cell>
          <cell r="K91">
            <v>2140.2399999999998</v>
          </cell>
          <cell r="L91">
            <v>27140.240000000002</v>
          </cell>
          <cell r="M91">
            <v>2140.2399999999998</v>
          </cell>
          <cell r="N91">
            <v>2140.2399999999998</v>
          </cell>
          <cell r="O91">
            <v>2140.2399999999998</v>
          </cell>
          <cell r="P91">
            <v>2140.2399999999998</v>
          </cell>
          <cell r="Q91">
            <v>2140.2399999999998</v>
          </cell>
        </row>
        <row r="92">
          <cell r="D92" t="str">
            <v>IT Outsourcing</v>
          </cell>
          <cell r="E92">
            <v>2320089.9600000004</v>
          </cell>
          <cell r="F92">
            <v>193340.83</v>
          </cell>
          <cell r="G92">
            <v>193340.83</v>
          </cell>
          <cell r="H92">
            <v>193340.83</v>
          </cell>
          <cell r="I92">
            <v>193340.83</v>
          </cell>
          <cell r="J92">
            <v>193340.83</v>
          </cell>
          <cell r="K92">
            <v>193340.83</v>
          </cell>
          <cell r="L92">
            <v>193340.83</v>
          </cell>
          <cell r="M92">
            <v>193340.83</v>
          </cell>
          <cell r="N92">
            <v>193340.83</v>
          </cell>
          <cell r="O92">
            <v>193340.83</v>
          </cell>
          <cell r="P92">
            <v>193340.83</v>
          </cell>
          <cell r="Q92">
            <v>193340.83</v>
          </cell>
        </row>
        <row r="93">
          <cell r="D93" t="str">
            <v>Comms Outsourcing</v>
          </cell>
          <cell r="E93">
            <v>881880.04000000015</v>
          </cell>
          <cell r="F93">
            <v>73096.67</v>
          </cell>
          <cell r="G93">
            <v>73096.67</v>
          </cell>
          <cell r="H93">
            <v>73100.67</v>
          </cell>
          <cell r="I93">
            <v>73100.67</v>
          </cell>
          <cell r="J93">
            <v>73100.67</v>
          </cell>
          <cell r="K93">
            <v>73100.67</v>
          </cell>
          <cell r="L93">
            <v>73100.67</v>
          </cell>
          <cell r="M93">
            <v>73100.67</v>
          </cell>
          <cell r="N93">
            <v>73100.67</v>
          </cell>
          <cell r="O93">
            <v>73100.67</v>
          </cell>
          <cell r="P93">
            <v>73100.67</v>
          </cell>
          <cell r="Q93">
            <v>77780.67</v>
          </cell>
        </row>
        <row r="94">
          <cell r="D94" t="str">
            <v>Comms Remedial</v>
          </cell>
          <cell r="E94">
            <v>468000</v>
          </cell>
          <cell r="F94">
            <v>37830</v>
          </cell>
          <cell r="G94">
            <v>37830</v>
          </cell>
          <cell r="H94">
            <v>41334</v>
          </cell>
          <cell r="I94">
            <v>37834</v>
          </cell>
          <cell r="J94">
            <v>37834</v>
          </cell>
          <cell r="K94">
            <v>41334</v>
          </cell>
          <cell r="L94">
            <v>37834</v>
          </cell>
          <cell r="M94">
            <v>37834</v>
          </cell>
          <cell r="N94">
            <v>41334</v>
          </cell>
          <cell r="O94">
            <v>37834</v>
          </cell>
          <cell r="P94">
            <v>37834</v>
          </cell>
          <cell r="Q94">
            <v>41334</v>
          </cell>
        </row>
        <row r="95">
          <cell r="D95" t="str">
            <v>IT Outsourcing - Non Contract</v>
          </cell>
          <cell r="E95">
            <v>9999.9600000000009</v>
          </cell>
          <cell r="F95">
            <v>833.33</v>
          </cell>
          <cell r="G95">
            <v>833.33</v>
          </cell>
          <cell r="H95">
            <v>833.33</v>
          </cell>
          <cell r="I95">
            <v>833.33</v>
          </cell>
          <cell r="J95">
            <v>833.33</v>
          </cell>
          <cell r="K95">
            <v>833.33</v>
          </cell>
          <cell r="L95">
            <v>833.33</v>
          </cell>
          <cell r="M95">
            <v>833.33</v>
          </cell>
          <cell r="N95">
            <v>833.33</v>
          </cell>
          <cell r="O95">
            <v>833.33</v>
          </cell>
          <cell r="P95">
            <v>833.33</v>
          </cell>
          <cell r="Q95">
            <v>833.33</v>
          </cell>
        </row>
        <row r="96">
          <cell r="D96" t="str">
            <v>Contingency (CEO)</v>
          </cell>
          <cell r="E96">
            <v>1000000</v>
          </cell>
          <cell r="F96">
            <v>80000</v>
          </cell>
          <cell r="G96">
            <v>85000</v>
          </cell>
          <cell r="H96">
            <v>85000</v>
          </cell>
          <cell r="I96">
            <v>80000</v>
          </cell>
          <cell r="J96">
            <v>85000</v>
          </cell>
          <cell r="K96">
            <v>85000</v>
          </cell>
          <cell r="L96">
            <v>80000</v>
          </cell>
          <cell r="M96">
            <v>85000</v>
          </cell>
          <cell r="N96">
            <v>85000</v>
          </cell>
          <cell r="O96">
            <v>80000</v>
          </cell>
          <cell r="P96">
            <v>85000</v>
          </cell>
          <cell r="Q96">
            <v>85000</v>
          </cell>
        </row>
        <row r="97">
          <cell r="D97" t="str">
            <v>Materials</v>
          </cell>
          <cell r="E97">
            <v>506438</v>
          </cell>
          <cell r="F97">
            <v>24167</v>
          </cell>
          <cell r="G97">
            <v>20667</v>
          </cell>
          <cell r="H97">
            <v>47250</v>
          </cell>
          <cell r="I97">
            <v>46750</v>
          </cell>
          <cell r="J97">
            <v>48250</v>
          </cell>
          <cell r="K97">
            <v>43250</v>
          </cell>
          <cell r="L97">
            <v>54350</v>
          </cell>
          <cell r="M97">
            <v>43250</v>
          </cell>
          <cell r="N97">
            <v>43250</v>
          </cell>
          <cell r="O97">
            <v>48750</v>
          </cell>
          <cell r="P97">
            <v>43250</v>
          </cell>
          <cell r="Q97">
            <v>43254</v>
          </cell>
        </row>
        <row r="98">
          <cell r="B98">
            <v>10</v>
          </cell>
          <cell r="D98" t="str">
            <v>Outsourced Services</v>
          </cell>
          <cell r="E98">
            <v>40743231.600000009</v>
          </cell>
          <cell r="F98">
            <v>3507436.9200000004</v>
          </cell>
          <cell r="G98">
            <v>3965133.3800000008</v>
          </cell>
          <cell r="H98">
            <v>3864456.3100000005</v>
          </cell>
          <cell r="I98">
            <v>4512976.63</v>
          </cell>
          <cell r="J98">
            <v>3439905.0400000005</v>
          </cell>
          <cell r="K98">
            <v>3017385.9500000007</v>
          </cell>
          <cell r="L98">
            <v>3226216.5100000007</v>
          </cell>
          <cell r="M98">
            <v>3390086.3700000006</v>
          </cell>
          <cell r="N98">
            <v>2775354.3000000007</v>
          </cell>
          <cell r="O98">
            <v>2965567.8800000008</v>
          </cell>
          <cell r="P98">
            <v>2924248.8100000005</v>
          </cell>
          <cell r="Q98">
            <v>3154463.5000000009</v>
          </cell>
        </row>
        <row r="100">
          <cell r="D100" t="str">
            <v>Plant / Vehicle / Property</v>
          </cell>
        </row>
        <row r="101">
          <cell r="D101" t="str">
            <v>Plant &amp; equip costs</v>
          </cell>
          <cell r="E101">
            <v>27000</v>
          </cell>
          <cell r="F101">
            <v>2250</v>
          </cell>
          <cell r="G101">
            <v>2250</v>
          </cell>
          <cell r="H101">
            <v>2250</v>
          </cell>
          <cell r="I101">
            <v>2250</v>
          </cell>
          <cell r="J101">
            <v>2250</v>
          </cell>
          <cell r="K101">
            <v>2250</v>
          </cell>
          <cell r="L101">
            <v>2250</v>
          </cell>
          <cell r="M101">
            <v>2250</v>
          </cell>
          <cell r="N101">
            <v>2250</v>
          </cell>
          <cell r="O101">
            <v>2250</v>
          </cell>
          <cell r="P101">
            <v>2250</v>
          </cell>
          <cell r="Q101">
            <v>2250</v>
          </cell>
        </row>
        <row r="102">
          <cell r="D102" t="str">
            <v>Vehicle Leases</v>
          </cell>
          <cell r="E102">
            <v>220320</v>
          </cell>
          <cell r="F102">
            <v>19160</v>
          </cell>
          <cell r="G102">
            <v>19160</v>
          </cell>
          <cell r="H102">
            <v>19160</v>
          </cell>
          <cell r="I102">
            <v>19160</v>
          </cell>
          <cell r="J102">
            <v>19160</v>
          </cell>
          <cell r="K102">
            <v>19160</v>
          </cell>
          <cell r="L102">
            <v>19160</v>
          </cell>
          <cell r="M102">
            <v>19160</v>
          </cell>
          <cell r="N102">
            <v>16760</v>
          </cell>
          <cell r="O102">
            <v>16760</v>
          </cell>
          <cell r="P102">
            <v>16760</v>
          </cell>
          <cell r="Q102">
            <v>16760</v>
          </cell>
        </row>
        <row r="103">
          <cell r="D103" t="str">
            <v>Vehicle running costs FUEL</v>
          </cell>
          <cell r="E103">
            <v>201700.92</v>
          </cell>
          <cell r="F103">
            <v>16808.41</v>
          </cell>
          <cell r="G103">
            <v>16808.41</v>
          </cell>
          <cell r="H103">
            <v>16808.41</v>
          </cell>
          <cell r="I103">
            <v>16808.41</v>
          </cell>
          <cell r="J103">
            <v>16808.41</v>
          </cell>
          <cell r="K103">
            <v>16808.41</v>
          </cell>
          <cell r="L103">
            <v>16808.41</v>
          </cell>
          <cell r="M103">
            <v>16808.41</v>
          </cell>
          <cell r="N103">
            <v>16808.41</v>
          </cell>
          <cell r="O103">
            <v>16808.41</v>
          </cell>
          <cell r="P103">
            <v>16808.41</v>
          </cell>
          <cell r="Q103">
            <v>16808.41</v>
          </cell>
        </row>
        <row r="104">
          <cell r="D104" t="str">
            <v>Vehicle costs MTCE / OTHER</v>
          </cell>
          <cell r="E104">
            <v>29400</v>
          </cell>
          <cell r="F104">
            <v>2450</v>
          </cell>
          <cell r="G104">
            <v>2450</v>
          </cell>
          <cell r="H104">
            <v>2450</v>
          </cell>
          <cell r="I104">
            <v>2450</v>
          </cell>
          <cell r="J104">
            <v>2450</v>
          </cell>
          <cell r="K104">
            <v>2450</v>
          </cell>
          <cell r="L104">
            <v>2450</v>
          </cell>
          <cell r="M104">
            <v>2450</v>
          </cell>
          <cell r="N104">
            <v>2450</v>
          </cell>
          <cell r="O104">
            <v>2450</v>
          </cell>
          <cell r="P104">
            <v>2450</v>
          </cell>
          <cell r="Q104">
            <v>2450</v>
          </cell>
        </row>
        <row r="105">
          <cell r="D105" t="str">
            <v>Land &amp; Buildings Costs RENT</v>
          </cell>
          <cell r="E105">
            <v>1803793.8700000006</v>
          </cell>
          <cell r="F105">
            <v>147228.82</v>
          </cell>
          <cell r="G105">
            <v>175277.6</v>
          </cell>
          <cell r="H105">
            <v>147228.82</v>
          </cell>
          <cell r="I105">
            <v>147228.82</v>
          </cell>
          <cell r="J105">
            <v>148228.82</v>
          </cell>
          <cell r="K105">
            <v>148228.82</v>
          </cell>
          <cell r="L105">
            <v>148228.82</v>
          </cell>
          <cell r="M105">
            <v>148228.82</v>
          </cell>
          <cell r="N105">
            <v>148478.82</v>
          </cell>
          <cell r="O105">
            <v>148478.82</v>
          </cell>
          <cell r="P105">
            <v>148478.82</v>
          </cell>
          <cell r="Q105">
            <v>148478.07</v>
          </cell>
        </row>
        <row r="106">
          <cell r="D106" t="str">
            <v>Land &amp; Buildings Costs MTCE</v>
          </cell>
          <cell r="E106">
            <v>120800.04</v>
          </cell>
          <cell r="F106">
            <v>10066.67</v>
          </cell>
          <cell r="G106">
            <v>10066.67</v>
          </cell>
          <cell r="H106">
            <v>10066.67</v>
          </cell>
          <cell r="I106">
            <v>10066.67</v>
          </cell>
          <cell r="J106">
            <v>10066.67</v>
          </cell>
          <cell r="K106">
            <v>10066.67</v>
          </cell>
          <cell r="L106">
            <v>10066.67</v>
          </cell>
          <cell r="M106">
            <v>10066.67</v>
          </cell>
          <cell r="N106">
            <v>10066.67</v>
          </cell>
          <cell r="O106">
            <v>10066.67</v>
          </cell>
          <cell r="P106">
            <v>10066.67</v>
          </cell>
          <cell r="Q106">
            <v>10066.67</v>
          </cell>
        </row>
        <row r="107">
          <cell r="D107" t="str">
            <v>Building Operating Costs</v>
          </cell>
          <cell r="E107">
            <v>501196.44</v>
          </cell>
          <cell r="F107">
            <v>32946.870000000003</v>
          </cell>
          <cell r="G107">
            <v>32946.870000000003</v>
          </cell>
          <cell r="H107">
            <v>43529.87</v>
          </cell>
          <cell r="I107">
            <v>43529.87</v>
          </cell>
          <cell r="J107">
            <v>43529.87</v>
          </cell>
          <cell r="K107">
            <v>43529.87</v>
          </cell>
          <cell r="L107">
            <v>43529.87</v>
          </cell>
          <cell r="M107">
            <v>43529.87</v>
          </cell>
          <cell r="N107">
            <v>43529.87</v>
          </cell>
          <cell r="O107">
            <v>43529.87</v>
          </cell>
          <cell r="P107">
            <v>43529.87</v>
          </cell>
          <cell r="Q107">
            <v>43533.87</v>
          </cell>
        </row>
        <row r="108">
          <cell r="D108" t="str">
            <v>Rates</v>
          </cell>
          <cell r="E108">
            <v>2324826.2399999998</v>
          </cell>
          <cell r="F108">
            <v>193735.52</v>
          </cell>
          <cell r="G108">
            <v>193735.52</v>
          </cell>
          <cell r="H108">
            <v>193735.52</v>
          </cell>
          <cell r="I108">
            <v>193735.52</v>
          </cell>
          <cell r="J108">
            <v>193735.52</v>
          </cell>
          <cell r="K108">
            <v>193735.52</v>
          </cell>
          <cell r="L108">
            <v>193735.52</v>
          </cell>
          <cell r="M108">
            <v>193735.52</v>
          </cell>
          <cell r="N108">
            <v>193735.52</v>
          </cell>
          <cell r="O108">
            <v>193735.52</v>
          </cell>
          <cell r="P108">
            <v>193735.52</v>
          </cell>
          <cell r="Q108">
            <v>193735.52</v>
          </cell>
        </row>
        <row r="109">
          <cell r="D109" t="str">
            <v>Inventory Adjustments (all)</v>
          </cell>
          <cell r="E109">
            <v>25000</v>
          </cell>
          <cell r="F109">
            <v>0</v>
          </cell>
          <cell r="G109">
            <v>0</v>
          </cell>
          <cell r="H109">
            <v>0</v>
          </cell>
          <cell r="I109">
            <v>0</v>
          </cell>
          <cell r="J109">
            <v>0</v>
          </cell>
          <cell r="K109">
            <v>0</v>
          </cell>
          <cell r="L109">
            <v>0</v>
          </cell>
          <cell r="M109">
            <v>0</v>
          </cell>
          <cell r="N109">
            <v>0</v>
          </cell>
          <cell r="O109">
            <v>0</v>
          </cell>
          <cell r="P109">
            <v>0</v>
          </cell>
          <cell r="Q109">
            <v>25000</v>
          </cell>
        </row>
        <row r="110">
          <cell r="B110">
            <v>11</v>
          </cell>
          <cell r="D110" t="str">
            <v>Plant, Vehicles and Property</v>
          </cell>
          <cell r="E110">
            <v>5254037.51</v>
          </cell>
          <cell r="F110">
            <v>424646.29</v>
          </cell>
          <cell r="G110">
            <v>452695.07</v>
          </cell>
          <cell r="H110">
            <v>435229.29</v>
          </cell>
          <cell r="I110">
            <v>435229.29</v>
          </cell>
          <cell r="J110">
            <v>436229.29</v>
          </cell>
          <cell r="K110">
            <v>436229.29</v>
          </cell>
          <cell r="L110">
            <v>436229.29</v>
          </cell>
          <cell r="M110">
            <v>436229.29</v>
          </cell>
          <cell r="N110">
            <v>434079.29</v>
          </cell>
          <cell r="O110">
            <v>434079.29</v>
          </cell>
          <cell r="P110">
            <v>434079.29</v>
          </cell>
          <cell r="Q110">
            <v>459082.54</v>
          </cell>
        </row>
        <row r="112">
          <cell r="C112" t="str">
            <v>Retail Support</v>
          </cell>
        </row>
        <row r="113">
          <cell r="D113" t="str">
            <v>Meter Leasing</v>
          </cell>
          <cell r="E113">
            <v>8991055.040000001</v>
          </cell>
          <cell r="F113">
            <v>756944.42</v>
          </cell>
          <cell r="G113">
            <v>756352.42</v>
          </cell>
          <cell r="H113">
            <v>755612.42</v>
          </cell>
          <cell r="I113">
            <v>755242.42</v>
          </cell>
          <cell r="J113">
            <v>754798.42</v>
          </cell>
          <cell r="K113">
            <v>754280.42</v>
          </cell>
          <cell r="L113">
            <v>746436.42</v>
          </cell>
          <cell r="M113">
            <v>743920.42</v>
          </cell>
          <cell r="N113">
            <v>742736.42</v>
          </cell>
          <cell r="O113">
            <v>742366.42</v>
          </cell>
          <cell r="P113">
            <v>741256.42</v>
          </cell>
          <cell r="Q113">
            <v>741108.42</v>
          </cell>
        </row>
        <row r="114">
          <cell r="D114" t="str">
            <v>Meter Management</v>
          </cell>
          <cell r="E114">
            <v>180000</v>
          </cell>
          <cell r="F114">
            <v>15000</v>
          </cell>
          <cell r="G114">
            <v>15000</v>
          </cell>
          <cell r="H114">
            <v>15000</v>
          </cell>
          <cell r="I114">
            <v>15000</v>
          </cell>
          <cell r="J114">
            <v>15000</v>
          </cell>
          <cell r="K114">
            <v>15000</v>
          </cell>
          <cell r="L114">
            <v>15000</v>
          </cell>
          <cell r="M114">
            <v>15000</v>
          </cell>
          <cell r="N114">
            <v>15000</v>
          </cell>
          <cell r="O114">
            <v>15000</v>
          </cell>
          <cell r="P114">
            <v>15000</v>
          </cell>
          <cell r="Q114">
            <v>15000</v>
          </cell>
        </row>
        <row r="115">
          <cell r="D115" t="str">
            <v>ROC Meter Reading</v>
          </cell>
          <cell r="E115">
            <v>2812808.0399999996</v>
          </cell>
          <cell r="F115">
            <v>234400.67</v>
          </cell>
          <cell r="G115">
            <v>234400.67</v>
          </cell>
          <cell r="H115">
            <v>234400.67</v>
          </cell>
          <cell r="I115">
            <v>234400.67</v>
          </cell>
          <cell r="J115">
            <v>234400.67</v>
          </cell>
          <cell r="K115">
            <v>234400.67</v>
          </cell>
          <cell r="L115">
            <v>234400.67</v>
          </cell>
          <cell r="M115">
            <v>234400.67</v>
          </cell>
          <cell r="N115">
            <v>234400.67</v>
          </cell>
          <cell r="O115">
            <v>234400.67</v>
          </cell>
          <cell r="P115">
            <v>234400.67</v>
          </cell>
          <cell r="Q115">
            <v>234400.67</v>
          </cell>
        </row>
        <row r="116">
          <cell r="D116" t="str">
            <v>Invoice Processing</v>
          </cell>
          <cell r="E116">
            <v>876684</v>
          </cell>
          <cell r="F116">
            <v>73057</v>
          </cell>
          <cell r="G116">
            <v>73057</v>
          </cell>
          <cell r="H116">
            <v>73057</v>
          </cell>
          <cell r="I116">
            <v>73057</v>
          </cell>
          <cell r="J116">
            <v>73057</v>
          </cell>
          <cell r="K116">
            <v>73057</v>
          </cell>
          <cell r="L116">
            <v>73057</v>
          </cell>
          <cell r="M116">
            <v>73057</v>
          </cell>
          <cell r="N116">
            <v>73057</v>
          </cell>
          <cell r="O116">
            <v>73057</v>
          </cell>
          <cell r="P116">
            <v>73057</v>
          </cell>
          <cell r="Q116">
            <v>73057</v>
          </cell>
        </row>
        <row r="117">
          <cell r="D117" t="str">
            <v>Remittance Processing</v>
          </cell>
          <cell r="E117">
            <v>1207586.76</v>
          </cell>
          <cell r="F117">
            <v>100632.23</v>
          </cell>
          <cell r="G117">
            <v>100632.23</v>
          </cell>
          <cell r="H117">
            <v>100632.23</v>
          </cell>
          <cell r="I117">
            <v>100632.23</v>
          </cell>
          <cell r="J117">
            <v>100632.23</v>
          </cell>
          <cell r="K117">
            <v>100632.23</v>
          </cell>
          <cell r="L117">
            <v>100632.23</v>
          </cell>
          <cell r="M117">
            <v>100632.23</v>
          </cell>
          <cell r="N117">
            <v>100632.23</v>
          </cell>
          <cell r="O117">
            <v>100632.23</v>
          </cell>
          <cell r="P117">
            <v>100632.23</v>
          </cell>
          <cell r="Q117">
            <v>100632.23</v>
          </cell>
        </row>
        <row r="118">
          <cell r="D118" t="str">
            <v>Data Administration</v>
          </cell>
          <cell r="E118">
            <v>585544.4</v>
          </cell>
          <cell r="F118">
            <v>50561.95</v>
          </cell>
          <cell r="G118">
            <v>50425.95</v>
          </cell>
          <cell r="H118">
            <v>50255.95</v>
          </cell>
          <cell r="I118">
            <v>50170.95</v>
          </cell>
          <cell r="J118">
            <v>50068.95</v>
          </cell>
          <cell r="K118">
            <v>49949.95</v>
          </cell>
          <cell r="L118">
            <v>48147.95</v>
          </cell>
          <cell r="M118">
            <v>47569.95</v>
          </cell>
          <cell r="N118">
            <v>47297.95</v>
          </cell>
          <cell r="O118">
            <v>47212.95</v>
          </cell>
          <cell r="P118">
            <v>46957.95</v>
          </cell>
          <cell r="Q118">
            <v>46923.95</v>
          </cell>
        </row>
        <row r="119">
          <cell r="D119" t="str">
            <v>ROC Call Centre Staff</v>
          </cell>
          <cell r="E119">
            <v>4250872.0699999994</v>
          </cell>
          <cell r="F119">
            <v>364203.95</v>
          </cell>
          <cell r="G119">
            <v>364203.95</v>
          </cell>
          <cell r="H119">
            <v>364203.95</v>
          </cell>
          <cell r="I119">
            <v>347121.76</v>
          </cell>
          <cell r="J119">
            <v>347121.76</v>
          </cell>
          <cell r="K119">
            <v>347121.76</v>
          </cell>
          <cell r="L119">
            <v>347121.76</v>
          </cell>
          <cell r="M119">
            <v>347121.76</v>
          </cell>
          <cell r="N119">
            <v>347121.76</v>
          </cell>
          <cell r="O119">
            <v>347121.76</v>
          </cell>
          <cell r="P119">
            <v>364203.95</v>
          </cell>
          <cell r="Q119">
            <v>364203.95</v>
          </cell>
        </row>
        <row r="120">
          <cell r="D120" t="str">
            <v>Field Service Costs</v>
          </cell>
          <cell r="E120">
            <v>1405446</v>
          </cell>
          <cell r="F120">
            <v>117120.5</v>
          </cell>
          <cell r="G120">
            <v>117120.5</v>
          </cell>
          <cell r="H120">
            <v>117120.5</v>
          </cell>
          <cell r="I120">
            <v>117120.5</v>
          </cell>
          <cell r="J120">
            <v>117120.5</v>
          </cell>
          <cell r="K120">
            <v>117120.5</v>
          </cell>
          <cell r="L120">
            <v>117120.5</v>
          </cell>
          <cell r="M120">
            <v>117120.5</v>
          </cell>
          <cell r="N120">
            <v>117120.5</v>
          </cell>
          <cell r="O120">
            <v>117120.5</v>
          </cell>
          <cell r="P120">
            <v>117120.5</v>
          </cell>
          <cell r="Q120">
            <v>117120.5</v>
          </cell>
        </row>
        <row r="121">
          <cell r="B121">
            <v>12</v>
          </cell>
          <cell r="D121" t="str">
            <v>ROC Costs</v>
          </cell>
          <cell r="E121">
            <v>20309996.309999995</v>
          </cell>
          <cell r="F121">
            <v>1711920.72</v>
          </cell>
          <cell r="G121">
            <v>1711192.72</v>
          </cell>
          <cell r="H121">
            <v>1710282.72</v>
          </cell>
          <cell r="I121">
            <v>1692745.53</v>
          </cell>
          <cell r="J121">
            <v>1692199.53</v>
          </cell>
          <cell r="K121">
            <v>1691562.53</v>
          </cell>
          <cell r="L121">
            <v>1681916.53</v>
          </cell>
          <cell r="M121">
            <v>1678822.53</v>
          </cell>
          <cell r="N121">
            <v>1677366.53</v>
          </cell>
          <cell r="O121">
            <v>1676911.53</v>
          </cell>
          <cell r="P121">
            <v>1692628.72</v>
          </cell>
          <cell r="Q121">
            <v>1692446.72</v>
          </cell>
        </row>
        <row r="123">
          <cell r="D123" t="str">
            <v>On Energy Servicing</v>
          </cell>
          <cell r="E123">
            <v>0</v>
          </cell>
          <cell r="F123">
            <v>0</v>
          </cell>
          <cell r="G123">
            <v>0</v>
          </cell>
          <cell r="H123">
            <v>0</v>
          </cell>
          <cell r="I123">
            <v>0</v>
          </cell>
          <cell r="J123">
            <v>0</v>
          </cell>
          <cell r="K123">
            <v>0</v>
          </cell>
          <cell r="L123">
            <v>0</v>
          </cell>
          <cell r="M123">
            <v>0</v>
          </cell>
          <cell r="N123">
            <v>0</v>
          </cell>
          <cell r="O123">
            <v>0</v>
          </cell>
          <cell r="P123">
            <v>0</v>
          </cell>
          <cell r="Q123">
            <v>0</v>
          </cell>
        </row>
        <row r="125">
          <cell r="C125" t="str">
            <v>Business Support Services</v>
          </cell>
        </row>
        <row r="126">
          <cell r="D126" t="str">
            <v>Information Technology</v>
          </cell>
        </row>
        <row r="127">
          <cell r="D127" t="str">
            <v>IT Costs (General)</v>
          </cell>
          <cell r="E127">
            <v>72000</v>
          </cell>
          <cell r="F127">
            <v>6000</v>
          </cell>
          <cell r="G127">
            <v>6000</v>
          </cell>
          <cell r="H127">
            <v>6000</v>
          </cell>
          <cell r="I127">
            <v>6000</v>
          </cell>
          <cell r="J127">
            <v>6000</v>
          </cell>
          <cell r="K127">
            <v>6000</v>
          </cell>
          <cell r="L127">
            <v>6000</v>
          </cell>
          <cell r="M127">
            <v>6000</v>
          </cell>
          <cell r="N127">
            <v>6000</v>
          </cell>
          <cell r="O127">
            <v>6000</v>
          </cell>
          <cell r="P127">
            <v>6000</v>
          </cell>
          <cell r="Q127">
            <v>6000</v>
          </cell>
        </row>
        <row r="128">
          <cell r="D128" t="str">
            <v>Software Licences &amp; Mtce</v>
          </cell>
          <cell r="E128">
            <v>1573947.17</v>
          </cell>
          <cell r="F128">
            <v>79782</v>
          </cell>
          <cell r="G128">
            <v>89147</v>
          </cell>
          <cell r="H128">
            <v>104932.63</v>
          </cell>
          <cell r="I128">
            <v>237013.53</v>
          </cell>
          <cell r="J128">
            <v>110786</v>
          </cell>
          <cell r="K128">
            <v>84203.63</v>
          </cell>
          <cell r="L128">
            <v>96186</v>
          </cell>
          <cell r="M128">
            <v>98222.56</v>
          </cell>
          <cell r="N128">
            <v>244301.63</v>
          </cell>
          <cell r="O128">
            <v>188388</v>
          </cell>
          <cell r="P128">
            <v>152246</v>
          </cell>
          <cell r="Q128">
            <v>88738.19</v>
          </cell>
        </row>
        <row r="129">
          <cell r="D129" t="str">
            <v>Mtce and Support</v>
          </cell>
          <cell r="E129">
            <v>1926188.3199999998</v>
          </cell>
          <cell r="F129">
            <v>214233.17</v>
          </cell>
          <cell r="G129">
            <v>143244.71</v>
          </cell>
          <cell r="H129">
            <v>150901.71</v>
          </cell>
          <cell r="I129">
            <v>166848.71</v>
          </cell>
          <cell r="J129">
            <v>150901.71</v>
          </cell>
          <cell r="K129">
            <v>143248.71</v>
          </cell>
          <cell r="L129">
            <v>174501.71</v>
          </cell>
          <cell r="M129">
            <v>158748.71</v>
          </cell>
          <cell r="N129">
            <v>158901.71</v>
          </cell>
          <cell r="O129">
            <v>166848.71</v>
          </cell>
          <cell r="P129">
            <v>150901.71</v>
          </cell>
          <cell r="Q129">
            <v>146907.04999999999</v>
          </cell>
        </row>
        <row r="130">
          <cell r="D130" t="str">
            <v>IT Hardware Mtce</v>
          </cell>
          <cell r="E130">
            <v>1427985.36</v>
          </cell>
          <cell r="F130">
            <v>220667.43</v>
          </cell>
          <cell r="G130">
            <v>51631.33</v>
          </cell>
          <cell r="H130">
            <v>51635.33</v>
          </cell>
          <cell r="I130">
            <v>220671.43</v>
          </cell>
          <cell r="J130">
            <v>51635.33</v>
          </cell>
          <cell r="K130">
            <v>51635.33</v>
          </cell>
          <cell r="L130">
            <v>352901.43</v>
          </cell>
          <cell r="M130">
            <v>51635.33</v>
          </cell>
          <cell r="N130">
            <v>51634.33</v>
          </cell>
          <cell r="O130">
            <v>220670.43</v>
          </cell>
          <cell r="P130">
            <v>51634.33</v>
          </cell>
          <cell r="Q130">
            <v>51633.33</v>
          </cell>
        </row>
        <row r="131">
          <cell r="B131">
            <v>13</v>
          </cell>
          <cell r="D131" t="str">
            <v>Information Technology</v>
          </cell>
          <cell r="E131">
            <v>5000120.8500000006</v>
          </cell>
          <cell r="F131">
            <v>520682.6</v>
          </cell>
          <cell r="G131">
            <v>290023.03999999998</v>
          </cell>
          <cell r="H131">
            <v>313469.67</v>
          </cell>
          <cell r="I131">
            <v>630533.67000000004</v>
          </cell>
          <cell r="J131">
            <v>319323.03999999998</v>
          </cell>
          <cell r="K131">
            <v>285087.67</v>
          </cell>
          <cell r="L131">
            <v>629589.14</v>
          </cell>
          <cell r="M131">
            <v>314606.59999999998</v>
          </cell>
          <cell r="N131">
            <v>460837.67</v>
          </cell>
          <cell r="O131">
            <v>581907.14</v>
          </cell>
          <cell r="P131">
            <v>360782.04</v>
          </cell>
          <cell r="Q131">
            <v>293278.57</v>
          </cell>
        </row>
        <row r="133">
          <cell r="D133" t="str">
            <v>Communications</v>
          </cell>
        </row>
        <row r="134">
          <cell r="D134" t="str">
            <v>Cell Phone Costs</v>
          </cell>
          <cell r="E134">
            <v>290597</v>
          </cell>
          <cell r="F134">
            <v>24216.5</v>
          </cell>
          <cell r="G134">
            <v>24216.5</v>
          </cell>
          <cell r="H134">
            <v>24216.5</v>
          </cell>
          <cell r="I134">
            <v>24216.5</v>
          </cell>
          <cell r="J134">
            <v>24216.5</v>
          </cell>
          <cell r="K134">
            <v>24216.5</v>
          </cell>
          <cell r="L134">
            <v>24216.5</v>
          </cell>
          <cell r="M134">
            <v>24216.5</v>
          </cell>
          <cell r="N134">
            <v>24216.5</v>
          </cell>
          <cell r="O134">
            <v>24216.5</v>
          </cell>
          <cell r="P134">
            <v>24216.5</v>
          </cell>
          <cell r="Q134">
            <v>24215.5</v>
          </cell>
        </row>
        <row r="135">
          <cell r="D135" t="str">
            <v>Phone and Fax</v>
          </cell>
          <cell r="E135">
            <v>1222663.5399999998</v>
          </cell>
          <cell r="F135">
            <v>108779.75</v>
          </cell>
          <cell r="G135">
            <v>104279.75</v>
          </cell>
          <cell r="H135">
            <v>102779.75</v>
          </cell>
          <cell r="I135">
            <v>101394.97</v>
          </cell>
          <cell r="J135">
            <v>98894.97</v>
          </cell>
          <cell r="K135">
            <v>98894.97</v>
          </cell>
          <cell r="L135">
            <v>97194.97</v>
          </cell>
          <cell r="M135">
            <v>97194.97</v>
          </cell>
          <cell r="N135">
            <v>103594.97</v>
          </cell>
          <cell r="O135">
            <v>99194.97</v>
          </cell>
          <cell r="P135">
            <v>103579.75</v>
          </cell>
          <cell r="Q135">
            <v>106879.75</v>
          </cell>
        </row>
        <row r="136">
          <cell r="D136" t="str">
            <v>Data Comms</v>
          </cell>
          <cell r="E136">
            <v>371671.44</v>
          </cell>
          <cell r="F136">
            <v>30972.62</v>
          </cell>
          <cell r="G136">
            <v>30972.62</v>
          </cell>
          <cell r="H136">
            <v>30972.62</v>
          </cell>
          <cell r="I136">
            <v>30972.62</v>
          </cell>
          <cell r="J136">
            <v>30972.62</v>
          </cell>
          <cell r="K136">
            <v>30972.62</v>
          </cell>
          <cell r="L136">
            <v>30972.62</v>
          </cell>
          <cell r="M136">
            <v>30972.62</v>
          </cell>
          <cell r="N136">
            <v>30972.62</v>
          </cell>
          <cell r="O136">
            <v>30972.62</v>
          </cell>
          <cell r="P136">
            <v>30972.62</v>
          </cell>
          <cell r="Q136">
            <v>30972.62</v>
          </cell>
        </row>
        <row r="137">
          <cell r="D137" t="str">
            <v>Trunked Mobile Radio Costs</v>
          </cell>
          <cell r="E137">
            <v>28696</v>
          </cell>
          <cell r="F137">
            <v>1770</v>
          </cell>
          <cell r="G137">
            <v>1770</v>
          </cell>
          <cell r="H137">
            <v>1770</v>
          </cell>
          <cell r="I137">
            <v>1770</v>
          </cell>
          <cell r="J137">
            <v>1770</v>
          </cell>
          <cell r="K137">
            <v>1770</v>
          </cell>
          <cell r="L137">
            <v>1770</v>
          </cell>
          <cell r="M137">
            <v>1770</v>
          </cell>
          <cell r="N137">
            <v>4698</v>
          </cell>
          <cell r="O137">
            <v>6298</v>
          </cell>
          <cell r="P137">
            <v>1770</v>
          </cell>
          <cell r="Q137">
            <v>1770</v>
          </cell>
        </row>
        <row r="138">
          <cell r="B138">
            <v>14</v>
          </cell>
          <cell r="D138" t="str">
            <v>Communications</v>
          </cell>
          <cell r="E138">
            <v>1913627.9800000004</v>
          </cell>
          <cell r="F138">
            <v>165738.87</v>
          </cell>
          <cell r="G138">
            <v>161238.87</v>
          </cell>
          <cell r="H138">
            <v>159738.87</v>
          </cell>
          <cell r="I138">
            <v>158354.09</v>
          </cell>
          <cell r="J138">
            <v>155854.09</v>
          </cell>
          <cell r="K138">
            <v>155854.09</v>
          </cell>
          <cell r="L138">
            <v>154154.09</v>
          </cell>
          <cell r="M138">
            <v>154154.09</v>
          </cell>
          <cell r="N138">
            <v>163482.09</v>
          </cell>
          <cell r="O138">
            <v>160682.09</v>
          </cell>
          <cell r="P138">
            <v>160538.87</v>
          </cell>
          <cell r="Q138">
            <v>163837.87</v>
          </cell>
        </row>
        <row r="139">
          <cell r="B139">
            <v>15</v>
          </cell>
        </row>
        <row r="140">
          <cell r="D140" t="str">
            <v>Promotional</v>
          </cell>
        </row>
        <row r="141">
          <cell r="D141" t="str">
            <v>Sponsorships</v>
          </cell>
          <cell r="E141">
            <v>2530565.7999999998</v>
          </cell>
          <cell r="F141">
            <v>959296.32</v>
          </cell>
          <cell r="G141">
            <v>103862.98</v>
          </cell>
          <cell r="H141">
            <v>85896.320000000007</v>
          </cell>
          <cell r="I141">
            <v>501812.98</v>
          </cell>
          <cell r="J141">
            <v>171396.32</v>
          </cell>
          <cell r="K141">
            <v>71082.98</v>
          </cell>
          <cell r="L141">
            <v>102616.32000000001</v>
          </cell>
          <cell r="M141">
            <v>168982.98</v>
          </cell>
          <cell r="N141">
            <v>63496.32</v>
          </cell>
          <cell r="O141">
            <v>61662.98</v>
          </cell>
          <cell r="P141">
            <v>67396.320000000007</v>
          </cell>
          <cell r="Q141">
            <v>173062.98</v>
          </cell>
        </row>
        <row r="142">
          <cell r="D142" t="str">
            <v>Mkt Research Cust Satisfaction</v>
          </cell>
          <cell r="E142">
            <v>255000</v>
          </cell>
          <cell r="F142">
            <v>21250</v>
          </cell>
          <cell r="G142">
            <v>21250</v>
          </cell>
          <cell r="H142">
            <v>21250</v>
          </cell>
          <cell r="I142">
            <v>21250</v>
          </cell>
          <cell r="J142">
            <v>21250</v>
          </cell>
          <cell r="K142">
            <v>21250</v>
          </cell>
          <cell r="L142">
            <v>21250</v>
          </cell>
          <cell r="M142">
            <v>21250</v>
          </cell>
          <cell r="N142">
            <v>21250</v>
          </cell>
          <cell r="O142">
            <v>21250</v>
          </cell>
          <cell r="P142">
            <v>21250</v>
          </cell>
          <cell r="Q142">
            <v>21250</v>
          </cell>
        </row>
        <row r="143">
          <cell r="D143" t="str">
            <v>Web Site</v>
          </cell>
          <cell r="E143">
            <v>50000.039999999986</v>
          </cell>
          <cell r="F143">
            <v>4166.67</v>
          </cell>
          <cell r="G143">
            <v>4166.67</v>
          </cell>
          <cell r="H143">
            <v>4166.67</v>
          </cell>
          <cell r="I143">
            <v>4166.67</v>
          </cell>
          <cell r="J143">
            <v>4166.67</v>
          </cell>
          <cell r="K143">
            <v>4166.67</v>
          </cell>
          <cell r="L143">
            <v>4166.67</v>
          </cell>
          <cell r="M143">
            <v>4166.67</v>
          </cell>
          <cell r="N143">
            <v>4166.67</v>
          </cell>
          <cell r="O143">
            <v>4166.67</v>
          </cell>
          <cell r="P143">
            <v>4166.67</v>
          </cell>
          <cell r="Q143">
            <v>4166.67</v>
          </cell>
        </row>
        <row r="144">
          <cell r="D144" t="str">
            <v>Brochures / Brand Development</v>
          </cell>
          <cell r="E144">
            <v>133999.92000000001</v>
          </cell>
          <cell r="F144">
            <v>11166.66</v>
          </cell>
          <cell r="G144">
            <v>11166.66</v>
          </cell>
          <cell r="H144">
            <v>11166.66</v>
          </cell>
          <cell r="I144">
            <v>11166.66</v>
          </cell>
          <cell r="J144">
            <v>11166.66</v>
          </cell>
          <cell r="K144">
            <v>11166.66</v>
          </cell>
          <cell r="L144">
            <v>11166.66</v>
          </cell>
          <cell r="M144">
            <v>11166.66</v>
          </cell>
          <cell r="N144">
            <v>11166.66</v>
          </cell>
          <cell r="O144">
            <v>11166.66</v>
          </cell>
          <cell r="P144">
            <v>11166.66</v>
          </cell>
          <cell r="Q144">
            <v>11166.66</v>
          </cell>
        </row>
        <row r="145">
          <cell r="D145" t="str">
            <v>Competitor Intelligence</v>
          </cell>
          <cell r="E145">
            <v>50000.039999999986</v>
          </cell>
          <cell r="F145">
            <v>4166.67</v>
          </cell>
          <cell r="G145">
            <v>4166.67</v>
          </cell>
          <cell r="H145">
            <v>4166.67</v>
          </cell>
          <cell r="I145">
            <v>4166.67</v>
          </cell>
          <cell r="J145">
            <v>4166.67</v>
          </cell>
          <cell r="K145">
            <v>4166.67</v>
          </cell>
          <cell r="L145">
            <v>4166.67</v>
          </cell>
          <cell r="M145">
            <v>4166.67</v>
          </cell>
          <cell r="N145">
            <v>4166.67</v>
          </cell>
          <cell r="O145">
            <v>4166.67</v>
          </cell>
          <cell r="P145">
            <v>4166.67</v>
          </cell>
          <cell r="Q145">
            <v>4166.67</v>
          </cell>
        </row>
        <row r="146">
          <cell r="D146" t="str">
            <v>Events</v>
          </cell>
          <cell r="E146">
            <v>94999.96</v>
          </cell>
          <cell r="F146">
            <v>10833.33</v>
          </cell>
          <cell r="G146">
            <v>5833.33</v>
          </cell>
          <cell r="H146">
            <v>10833.33</v>
          </cell>
          <cell r="I146">
            <v>5833.33</v>
          </cell>
          <cell r="J146">
            <v>5833.33</v>
          </cell>
          <cell r="K146">
            <v>5833.33</v>
          </cell>
          <cell r="L146">
            <v>5833.33</v>
          </cell>
          <cell r="M146">
            <v>5833.33</v>
          </cell>
          <cell r="N146">
            <v>10833.33</v>
          </cell>
          <cell r="O146">
            <v>10833.33</v>
          </cell>
          <cell r="P146">
            <v>5833.33</v>
          </cell>
          <cell r="Q146">
            <v>10833.33</v>
          </cell>
        </row>
        <row r="147">
          <cell r="D147" t="str">
            <v>Campaign Collateral</v>
          </cell>
          <cell r="E147">
            <v>1506000</v>
          </cell>
          <cell r="F147">
            <v>125500</v>
          </cell>
          <cell r="G147">
            <v>125500</v>
          </cell>
          <cell r="H147">
            <v>125500</v>
          </cell>
          <cell r="I147">
            <v>125500</v>
          </cell>
          <cell r="J147">
            <v>125500</v>
          </cell>
          <cell r="K147">
            <v>125500</v>
          </cell>
          <cell r="L147">
            <v>125500</v>
          </cell>
          <cell r="M147">
            <v>125500</v>
          </cell>
          <cell r="N147">
            <v>125500</v>
          </cell>
          <cell r="O147">
            <v>125500</v>
          </cell>
          <cell r="P147">
            <v>125500</v>
          </cell>
          <cell r="Q147">
            <v>125500</v>
          </cell>
        </row>
        <row r="148">
          <cell r="D148" t="str">
            <v>Market Research</v>
          </cell>
          <cell r="E148">
            <v>39999.960000000014</v>
          </cell>
          <cell r="F148">
            <v>3333.33</v>
          </cell>
          <cell r="G148">
            <v>3333.33</v>
          </cell>
          <cell r="H148">
            <v>3333.33</v>
          </cell>
          <cell r="I148">
            <v>3333.33</v>
          </cell>
          <cell r="J148">
            <v>3333.33</v>
          </cell>
          <cell r="K148">
            <v>3333.33</v>
          </cell>
          <cell r="L148">
            <v>3333.33</v>
          </cell>
          <cell r="M148">
            <v>3333.33</v>
          </cell>
          <cell r="N148">
            <v>3333.33</v>
          </cell>
          <cell r="O148">
            <v>3333.33</v>
          </cell>
          <cell r="P148">
            <v>3333.33</v>
          </cell>
          <cell r="Q148">
            <v>3333.33</v>
          </cell>
        </row>
        <row r="149">
          <cell r="D149" t="str">
            <v>Public Relations</v>
          </cell>
          <cell r="E149">
            <v>169999.92</v>
          </cell>
          <cell r="F149">
            <v>14166.66</v>
          </cell>
          <cell r="G149">
            <v>14166.66</v>
          </cell>
          <cell r="H149">
            <v>14166.66</v>
          </cell>
          <cell r="I149">
            <v>14166.66</v>
          </cell>
          <cell r="J149">
            <v>14166.66</v>
          </cell>
          <cell r="K149">
            <v>14166.66</v>
          </cell>
          <cell r="L149">
            <v>14166.66</v>
          </cell>
          <cell r="M149">
            <v>14166.66</v>
          </cell>
          <cell r="N149">
            <v>14166.66</v>
          </cell>
          <cell r="O149">
            <v>14166.66</v>
          </cell>
          <cell r="P149">
            <v>14166.66</v>
          </cell>
          <cell r="Q149">
            <v>14166.66</v>
          </cell>
        </row>
        <row r="150">
          <cell r="D150" t="str">
            <v>Publications</v>
          </cell>
          <cell r="E150">
            <v>643999.95999999985</v>
          </cell>
          <cell r="F150">
            <v>45833.33</v>
          </cell>
          <cell r="G150">
            <v>91833.33</v>
          </cell>
          <cell r="H150">
            <v>96833.33</v>
          </cell>
          <cell r="I150">
            <v>88333.33</v>
          </cell>
          <cell r="J150">
            <v>83333.33</v>
          </cell>
          <cell r="K150">
            <v>25833.33</v>
          </cell>
          <cell r="L150">
            <v>59333.33</v>
          </cell>
          <cell r="M150">
            <v>54333.33</v>
          </cell>
          <cell r="N150">
            <v>25833.33</v>
          </cell>
          <cell r="O150">
            <v>25833.33</v>
          </cell>
          <cell r="P150">
            <v>20833.330000000002</v>
          </cell>
          <cell r="Q150">
            <v>25833.33</v>
          </cell>
        </row>
        <row r="151">
          <cell r="D151" t="str">
            <v>Database Marketing</v>
          </cell>
          <cell r="E151">
            <v>200000.03999999992</v>
          </cell>
          <cell r="F151">
            <v>16666.669999999998</v>
          </cell>
          <cell r="G151">
            <v>16666.669999999998</v>
          </cell>
          <cell r="H151">
            <v>16666.669999999998</v>
          </cell>
          <cell r="I151">
            <v>16666.669999999998</v>
          </cell>
          <cell r="J151">
            <v>16666.669999999998</v>
          </cell>
          <cell r="K151">
            <v>16666.669999999998</v>
          </cell>
          <cell r="L151">
            <v>16666.669999999998</v>
          </cell>
          <cell r="M151">
            <v>16666.669999999998</v>
          </cell>
          <cell r="N151">
            <v>16666.669999999998</v>
          </cell>
          <cell r="O151">
            <v>16666.669999999998</v>
          </cell>
          <cell r="P151">
            <v>16666.669999999998</v>
          </cell>
          <cell r="Q151">
            <v>16666.669999999998</v>
          </cell>
        </row>
        <row r="152">
          <cell r="D152" t="str">
            <v>Creative Developmnt &amp; Concepts</v>
          </cell>
          <cell r="E152">
            <v>50000.039999999986</v>
          </cell>
          <cell r="F152">
            <v>4166.67</v>
          </cell>
          <cell r="G152">
            <v>4166.67</v>
          </cell>
          <cell r="H152">
            <v>4166.67</v>
          </cell>
          <cell r="I152">
            <v>4166.67</v>
          </cell>
          <cell r="J152">
            <v>4166.67</v>
          </cell>
          <cell r="K152">
            <v>4166.67</v>
          </cell>
          <cell r="L152">
            <v>4166.67</v>
          </cell>
          <cell r="M152">
            <v>4166.67</v>
          </cell>
          <cell r="N152">
            <v>4166.67</v>
          </cell>
          <cell r="O152">
            <v>4166.67</v>
          </cell>
          <cell r="P152">
            <v>4166.67</v>
          </cell>
          <cell r="Q152">
            <v>4166.67</v>
          </cell>
        </row>
        <row r="153">
          <cell r="D153" t="str">
            <v>Advertising / Media</v>
          </cell>
          <cell r="E153">
            <v>1864999.9199999997</v>
          </cell>
          <cell r="F153">
            <v>155416.66</v>
          </cell>
          <cell r="G153">
            <v>155416.66</v>
          </cell>
          <cell r="H153">
            <v>155416.66</v>
          </cell>
          <cell r="I153">
            <v>155416.66</v>
          </cell>
          <cell r="J153">
            <v>155416.66</v>
          </cell>
          <cell r="K153">
            <v>155416.66</v>
          </cell>
          <cell r="L153">
            <v>155416.66</v>
          </cell>
          <cell r="M153">
            <v>155416.66</v>
          </cell>
          <cell r="N153">
            <v>155416.66</v>
          </cell>
          <cell r="O153">
            <v>155416.66</v>
          </cell>
          <cell r="P153">
            <v>155416.66</v>
          </cell>
          <cell r="Q153">
            <v>155416.66</v>
          </cell>
        </row>
        <row r="154">
          <cell r="D154" t="str">
            <v>Retention</v>
          </cell>
          <cell r="E154">
            <v>99999.96</v>
          </cell>
          <cell r="F154">
            <v>8333.33</v>
          </cell>
          <cell r="G154">
            <v>8333.33</v>
          </cell>
          <cell r="H154">
            <v>8333.33</v>
          </cell>
          <cell r="I154">
            <v>8333.33</v>
          </cell>
          <cell r="J154">
            <v>8333.33</v>
          </cell>
          <cell r="K154">
            <v>8333.33</v>
          </cell>
          <cell r="L154">
            <v>8333.33</v>
          </cell>
          <cell r="M154">
            <v>8333.33</v>
          </cell>
          <cell r="N154">
            <v>8333.33</v>
          </cell>
          <cell r="O154">
            <v>8333.33</v>
          </cell>
          <cell r="P154">
            <v>8333.33</v>
          </cell>
          <cell r="Q154">
            <v>8333.33</v>
          </cell>
        </row>
        <row r="155">
          <cell r="B155">
            <v>16</v>
          </cell>
          <cell r="D155" t="str">
            <v>Promotional</v>
          </cell>
          <cell r="E155">
            <v>7689565.5599999996</v>
          </cell>
          <cell r="F155">
            <v>1384296.3</v>
          </cell>
          <cell r="G155">
            <v>569862.96</v>
          </cell>
          <cell r="H155">
            <v>561896.30000000005</v>
          </cell>
          <cell r="I155">
            <v>964312.96</v>
          </cell>
          <cell r="J155">
            <v>628896.30000000005</v>
          </cell>
          <cell r="K155">
            <v>471082.96</v>
          </cell>
          <cell r="L155">
            <v>536116.30000000005</v>
          </cell>
          <cell r="M155">
            <v>597482.96</v>
          </cell>
          <cell r="N155">
            <v>468496.3</v>
          </cell>
          <cell r="O155">
            <v>466662.96</v>
          </cell>
          <cell r="P155">
            <v>462396.3</v>
          </cell>
          <cell r="Q155">
            <v>578062.96</v>
          </cell>
        </row>
        <row r="157">
          <cell r="D157" t="str">
            <v>Business Overheads</v>
          </cell>
        </row>
        <row r="158">
          <cell r="D158" t="str">
            <v>Office Expenses STATIONERY</v>
          </cell>
          <cell r="E158">
            <v>150463.32</v>
          </cell>
          <cell r="F158">
            <v>12538.61</v>
          </cell>
          <cell r="G158">
            <v>12538.61</v>
          </cell>
          <cell r="H158">
            <v>12538.61</v>
          </cell>
          <cell r="I158">
            <v>12538.61</v>
          </cell>
          <cell r="J158">
            <v>12538.61</v>
          </cell>
          <cell r="K158">
            <v>12538.61</v>
          </cell>
          <cell r="L158">
            <v>12538.61</v>
          </cell>
          <cell r="M158">
            <v>12538.61</v>
          </cell>
          <cell r="N158">
            <v>12538.61</v>
          </cell>
          <cell r="O158">
            <v>12538.61</v>
          </cell>
          <cell r="P158">
            <v>12538.61</v>
          </cell>
          <cell r="Q158">
            <v>12538.61</v>
          </cell>
        </row>
        <row r="159">
          <cell r="D159" t="str">
            <v>Office Expenses - PRINTING</v>
          </cell>
          <cell r="E159">
            <v>83678.040000000008</v>
          </cell>
          <cell r="F159">
            <v>6400</v>
          </cell>
          <cell r="G159">
            <v>8839.02</v>
          </cell>
          <cell r="H159">
            <v>6400</v>
          </cell>
          <cell r="I159">
            <v>6400</v>
          </cell>
          <cell r="J159">
            <v>7400</v>
          </cell>
          <cell r="K159">
            <v>6400</v>
          </cell>
          <cell r="L159">
            <v>6400</v>
          </cell>
          <cell r="M159">
            <v>8839.02</v>
          </cell>
          <cell r="N159">
            <v>6400</v>
          </cell>
          <cell r="O159">
            <v>6400</v>
          </cell>
          <cell r="P159">
            <v>7400</v>
          </cell>
          <cell r="Q159">
            <v>6400</v>
          </cell>
        </row>
        <row r="160">
          <cell r="D160" t="str">
            <v>Office Expenses - PHOTOCOPYING</v>
          </cell>
          <cell r="E160">
            <v>173795.15999999995</v>
          </cell>
          <cell r="F160">
            <v>14482.93</v>
          </cell>
          <cell r="G160">
            <v>14482.93</v>
          </cell>
          <cell r="H160">
            <v>14482.93</v>
          </cell>
          <cell r="I160">
            <v>14482.93</v>
          </cell>
          <cell r="J160">
            <v>14482.93</v>
          </cell>
          <cell r="K160">
            <v>14482.93</v>
          </cell>
          <cell r="L160">
            <v>14482.93</v>
          </cell>
          <cell r="M160">
            <v>14482.93</v>
          </cell>
          <cell r="N160">
            <v>14482.93</v>
          </cell>
          <cell r="O160">
            <v>14482.93</v>
          </cell>
          <cell r="P160">
            <v>14482.93</v>
          </cell>
          <cell r="Q160">
            <v>14482.93</v>
          </cell>
        </row>
        <row r="161">
          <cell r="D161" t="str">
            <v>Office Expenses - CONSUMABLES</v>
          </cell>
          <cell r="E161">
            <v>93395.359999999986</v>
          </cell>
          <cell r="F161">
            <v>7783.13</v>
          </cell>
          <cell r="G161">
            <v>7782.93</v>
          </cell>
          <cell r="H161">
            <v>7782.93</v>
          </cell>
          <cell r="I161">
            <v>7782.93</v>
          </cell>
          <cell r="J161">
            <v>7782.93</v>
          </cell>
          <cell r="K161">
            <v>7782.93</v>
          </cell>
          <cell r="L161">
            <v>7782.93</v>
          </cell>
          <cell r="M161">
            <v>7782.93</v>
          </cell>
          <cell r="N161">
            <v>7782.93</v>
          </cell>
          <cell r="O161">
            <v>7782.93</v>
          </cell>
          <cell r="P161">
            <v>7782.93</v>
          </cell>
          <cell r="Q161">
            <v>7782.93</v>
          </cell>
        </row>
        <row r="162">
          <cell r="D162" t="str">
            <v>Postage &amp; Couriers</v>
          </cell>
          <cell r="E162">
            <v>1112982</v>
          </cell>
          <cell r="F162">
            <v>92748.5</v>
          </cell>
          <cell r="G162">
            <v>92748.5</v>
          </cell>
          <cell r="H162">
            <v>92748.5</v>
          </cell>
          <cell r="I162">
            <v>92748.5</v>
          </cell>
          <cell r="J162">
            <v>92748.5</v>
          </cell>
          <cell r="K162">
            <v>92748.5</v>
          </cell>
          <cell r="L162">
            <v>92748.5</v>
          </cell>
          <cell r="M162">
            <v>92748.5</v>
          </cell>
          <cell r="N162">
            <v>92748.5</v>
          </cell>
          <cell r="O162">
            <v>92748.5</v>
          </cell>
          <cell r="P162">
            <v>92748.5</v>
          </cell>
          <cell r="Q162">
            <v>92748.5</v>
          </cell>
        </row>
        <row r="163">
          <cell r="D163" t="str">
            <v>Staff Business Expenses</v>
          </cell>
          <cell r="E163">
            <v>216504.62000000002</v>
          </cell>
          <cell r="F163">
            <v>18383.919999999998</v>
          </cell>
          <cell r="G163">
            <v>18283.7</v>
          </cell>
          <cell r="H163">
            <v>18183.7</v>
          </cell>
          <cell r="I163">
            <v>19183.7</v>
          </cell>
          <cell r="J163">
            <v>17183.7</v>
          </cell>
          <cell r="K163">
            <v>18183.7</v>
          </cell>
          <cell r="L163">
            <v>18183.7</v>
          </cell>
          <cell r="M163">
            <v>18183.7</v>
          </cell>
          <cell r="N163">
            <v>18183.7</v>
          </cell>
          <cell r="O163">
            <v>17183.7</v>
          </cell>
          <cell r="P163">
            <v>17183.7</v>
          </cell>
          <cell r="Q163">
            <v>18183.7</v>
          </cell>
        </row>
        <row r="164">
          <cell r="D164" t="str">
            <v>Entertainment Expenses</v>
          </cell>
          <cell r="E164">
            <v>142790.12000000002</v>
          </cell>
          <cell r="F164">
            <v>2507.5100000000002</v>
          </cell>
          <cell r="G164">
            <v>2507.5100000000002</v>
          </cell>
          <cell r="H164">
            <v>2507.5100000000002</v>
          </cell>
          <cell r="I164">
            <v>3407.51</v>
          </cell>
          <cell r="J164">
            <v>2507.5100000000002</v>
          </cell>
          <cell r="K164">
            <v>112507.51</v>
          </cell>
          <cell r="L164">
            <v>2507.5100000000002</v>
          </cell>
          <cell r="M164">
            <v>3407.51</v>
          </cell>
          <cell r="N164">
            <v>2507.5100000000002</v>
          </cell>
          <cell r="O164">
            <v>2507.5100000000002</v>
          </cell>
          <cell r="P164">
            <v>2507.5100000000002</v>
          </cell>
          <cell r="Q164">
            <v>3407.51</v>
          </cell>
        </row>
        <row r="165">
          <cell r="D165" t="str">
            <v>Bus Exp - Kitchen Supplies</v>
          </cell>
          <cell r="E165">
            <v>19800</v>
          </cell>
          <cell r="F165">
            <v>1650</v>
          </cell>
          <cell r="G165">
            <v>1650</v>
          </cell>
          <cell r="H165">
            <v>1650</v>
          </cell>
          <cell r="I165">
            <v>1650</v>
          </cell>
          <cell r="J165">
            <v>1650</v>
          </cell>
          <cell r="K165">
            <v>1650</v>
          </cell>
          <cell r="L165">
            <v>1650</v>
          </cell>
          <cell r="M165">
            <v>1650</v>
          </cell>
          <cell r="N165">
            <v>1650</v>
          </cell>
          <cell r="O165">
            <v>1650</v>
          </cell>
          <cell r="P165">
            <v>1650</v>
          </cell>
          <cell r="Q165">
            <v>1650</v>
          </cell>
        </row>
        <row r="166">
          <cell r="D166" t="str">
            <v>Bus Exp-Entertainment Supplies</v>
          </cell>
          <cell r="E166">
            <v>5199.96</v>
          </cell>
          <cell r="F166">
            <v>433.33</v>
          </cell>
          <cell r="G166">
            <v>433.33</v>
          </cell>
          <cell r="H166">
            <v>433.33</v>
          </cell>
          <cell r="I166">
            <v>433.33</v>
          </cell>
          <cell r="J166">
            <v>433.33</v>
          </cell>
          <cell r="K166">
            <v>433.33</v>
          </cell>
          <cell r="L166">
            <v>433.33</v>
          </cell>
          <cell r="M166">
            <v>433.33</v>
          </cell>
          <cell r="N166">
            <v>433.33</v>
          </cell>
          <cell r="O166">
            <v>433.33</v>
          </cell>
          <cell r="P166">
            <v>433.33</v>
          </cell>
          <cell r="Q166">
            <v>433.33</v>
          </cell>
        </row>
        <row r="167">
          <cell r="D167" t="str">
            <v>Facility Hire</v>
          </cell>
          <cell r="E167">
            <v>66000</v>
          </cell>
          <cell r="F167">
            <v>5500</v>
          </cell>
          <cell r="G167">
            <v>5500</v>
          </cell>
          <cell r="H167">
            <v>5500</v>
          </cell>
          <cell r="I167">
            <v>5500</v>
          </cell>
          <cell r="J167">
            <v>5500</v>
          </cell>
          <cell r="K167">
            <v>5500</v>
          </cell>
          <cell r="L167">
            <v>5500</v>
          </cell>
          <cell r="M167">
            <v>5500</v>
          </cell>
          <cell r="N167">
            <v>5500</v>
          </cell>
          <cell r="O167">
            <v>5500</v>
          </cell>
          <cell r="P167">
            <v>5500</v>
          </cell>
          <cell r="Q167">
            <v>5500</v>
          </cell>
        </row>
        <row r="168">
          <cell r="D168" t="str">
            <v>Overseas Travel &amp; Accommodatio</v>
          </cell>
          <cell r="E168">
            <v>463374.50000000006</v>
          </cell>
          <cell r="F168">
            <v>44264.95</v>
          </cell>
          <cell r="G168">
            <v>35203.97</v>
          </cell>
          <cell r="H168">
            <v>34764.949999999997</v>
          </cell>
          <cell r="I168">
            <v>50264.95</v>
          </cell>
          <cell r="J168">
            <v>47703.97</v>
          </cell>
          <cell r="K168">
            <v>32703.97</v>
          </cell>
          <cell r="L168">
            <v>35264.949999999997</v>
          </cell>
          <cell r="M168">
            <v>39203.97</v>
          </cell>
          <cell r="N168">
            <v>40764.949999999997</v>
          </cell>
          <cell r="O168">
            <v>40264.949999999997</v>
          </cell>
          <cell r="P168">
            <v>32703.97</v>
          </cell>
          <cell r="Q168">
            <v>30264.95</v>
          </cell>
        </row>
        <row r="169">
          <cell r="D169" t="str">
            <v>Airfares</v>
          </cell>
          <cell r="E169">
            <v>826438.36000000022</v>
          </cell>
          <cell r="F169">
            <v>68186.53</v>
          </cell>
          <cell r="G169">
            <v>71686.53</v>
          </cell>
          <cell r="H169">
            <v>70886.53</v>
          </cell>
          <cell r="I169">
            <v>69186.53</v>
          </cell>
          <cell r="J169">
            <v>69886.53</v>
          </cell>
          <cell r="K169">
            <v>67886.53</v>
          </cell>
          <cell r="L169">
            <v>66986.53</v>
          </cell>
          <cell r="M169">
            <v>67886.53</v>
          </cell>
          <cell r="N169">
            <v>67886.53</v>
          </cell>
          <cell r="O169">
            <v>68386.53</v>
          </cell>
          <cell r="P169">
            <v>69686.53</v>
          </cell>
          <cell r="Q169">
            <v>67886.53</v>
          </cell>
        </row>
        <row r="170">
          <cell r="D170" t="str">
            <v>Travel/Accom</v>
          </cell>
          <cell r="E170">
            <v>801801.00000000023</v>
          </cell>
          <cell r="F170">
            <v>67805.19</v>
          </cell>
          <cell r="G170">
            <v>67374.19</v>
          </cell>
          <cell r="H170">
            <v>68854.19</v>
          </cell>
          <cell r="I170">
            <v>67174.19</v>
          </cell>
          <cell r="J170">
            <v>68724.25</v>
          </cell>
          <cell r="K170">
            <v>68594.25</v>
          </cell>
          <cell r="L170">
            <v>68162.25</v>
          </cell>
          <cell r="M170">
            <v>69724.25</v>
          </cell>
          <cell r="N170">
            <v>63897.06</v>
          </cell>
          <cell r="O170">
            <v>64067.06</v>
          </cell>
          <cell r="P170">
            <v>63897.06</v>
          </cell>
          <cell r="Q170">
            <v>63527.06</v>
          </cell>
        </row>
        <row r="171">
          <cell r="D171" t="str">
            <v>Directors’ Fees</v>
          </cell>
          <cell r="E171">
            <v>315560.88</v>
          </cell>
          <cell r="F171">
            <v>27821.13</v>
          </cell>
          <cell r="G171">
            <v>24772.35</v>
          </cell>
          <cell r="H171">
            <v>27821.13</v>
          </cell>
          <cell r="I171">
            <v>24772.35</v>
          </cell>
          <cell r="J171">
            <v>27821.13</v>
          </cell>
          <cell r="K171">
            <v>24772.35</v>
          </cell>
          <cell r="L171">
            <v>27821.13</v>
          </cell>
          <cell r="M171">
            <v>24772.35</v>
          </cell>
          <cell r="N171">
            <v>27821.13</v>
          </cell>
          <cell r="O171">
            <v>24772.35</v>
          </cell>
          <cell r="P171">
            <v>27821.13</v>
          </cell>
          <cell r="Q171">
            <v>24772.35</v>
          </cell>
        </row>
        <row r="172">
          <cell r="D172" t="str">
            <v>Directors' Expenses</v>
          </cell>
          <cell r="E172">
            <v>120000</v>
          </cell>
          <cell r="F172">
            <v>10000</v>
          </cell>
          <cell r="G172">
            <v>10000</v>
          </cell>
          <cell r="H172">
            <v>10000</v>
          </cell>
          <cell r="I172">
            <v>10000</v>
          </cell>
          <cell r="J172">
            <v>10000</v>
          </cell>
          <cell r="K172">
            <v>10000</v>
          </cell>
          <cell r="L172">
            <v>10000</v>
          </cell>
          <cell r="M172">
            <v>10000</v>
          </cell>
          <cell r="N172">
            <v>10000</v>
          </cell>
          <cell r="O172">
            <v>10000</v>
          </cell>
          <cell r="P172">
            <v>10000</v>
          </cell>
          <cell r="Q172">
            <v>10000</v>
          </cell>
        </row>
        <row r="173">
          <cell r="D173" t="str">
            <v>Grants and Subsidies</v>
          </cell>
          <cell r="E173">
            <v>12000</v>
          </cell>
          <cell r="F173">
            <v>0</v>
          </cell>
          <cell r="G173">
            <v>0</v>
          </cell>
          <cell r="H173">
            <v>0</v>
          </cell>
          <cell r="I173">
            <v>0</v>
          </cell>
          <cell r="J173">
            <v>0</v>
          </cell>
          <cell r="K173">
            <v>2000</v>
          </cell>
          <cell r="L173">
            <v>4000</v>
          </cell>
          <cell r="M173">
            <v>0</v>
          </cell>
          <cell r="N173">
            <v>0</v>
          </cell>
          <cell r="O173">
            <v>6000</v>
          </cell>
          <cell r="P173">
            <v>0</v>
          </cell>
          <cell r="Q173">
            <v>0</v>
          </cell>
        </row>
        <row r="174">
          <cell r="D174" t="str">
            <v>Membership Fees -  Company</v>
          </cell>
          <cell r="E174">
            <v>82625.16</v>
          </cell>
          <cell r="F174">
            <v>13277.18</v>
          </cell>
          <cell r="G174">
            <v>7486.18</v>
          </cell>
          <cell r="H174">
            <v>1886.18</v>
          </cell>
          <cell r="I174">
            <v>11886.18</v>
          </cell>
          <cell r="J174">
            <v>7886.18</v>
          </cell>
          <cell r="K174">
            <v>1886.18</v>
          </cell>
          <cell r="L174">
            <v>11886.18</v>
          </cell>
          <cell r="M174">
            <v>1886.18</v>
          </cell>
          <cell r="N174">
            <v>1886.18</v>
          </cell>
          <cell r="O174">
            <v>13886.18</v>
          </cell>
          <cell r="P174">
            <v>6886.18</v>
          </cell>
          <cell r="Q174">
            <v>1886.18</v>
          </cell>
        </row>
        <row r="175">
          <cell r="B175">
            <v>17</v>
          </cell>
          <cell r="D175" t="str">
            <v>Business Overheads</v>
          </cell>
          <cell r="E175">
            <v>4686408.4799999995</v>
          </cell>
          <cell r="F175">
            <v>393782.91</v>
          </cell>
          <cell r="G175">
            <v>381289.75</v>
          </cell>
          <cell r="H175">
            <v>376440.49</v>
          </cell>
          <cell r="I175">
            <v>397411.71</v>
          </cell>
          <cell r="J175">
            <v>394249.57</v>
          </cell>
          <cell r="K175">
            <v>480070.79</v>
          </cell>
          <cell r="L175">
            <v>386348.55</v>
          </cell>
          <cell r="M175">
            <v>379039.81</v>
          </cell>
          <cell r="N175">
            <v>374483.36</v>
          </cell>
          <cell r="O175">
            <v>388604.58</v>
          </cell>
          <cell r="P175">
            <v>373222.38</v>
          </cell>
          <cell r="Q175">
            <v>361464.58</v>
          </cell>
        </row>
        <row r="177">
          <cell r="D177" t="str">
            <v>Insurance, Regulatory &amp; Statutory Charges</v>
          </cell>
        </row>
        <row r="178">
          <cell r="D178" t="str">
            <v>NZEM Costs (Service Provider)</v>
          </cell>
          <cell r="E178">
            <v>7500487.4900000002</v>
          </cell>
          <cell r="F178">
            <v>478611.85</v>
          </cell>
          <cell r="G178">
            <v>474188.48</v>
          </cell>
          <cell r="H178">
            <v>449271.71</v>
          </cell>
          <cell r="I178">
            <v>433627.93</v>
          </cell>
          <cell r="J178">
            <v>424336.17</v>
          </cell>
          <cell r="K178">
            <v>418562.86</v>
          </cell>
          <cell r="L178">
            <v>788671.08</v>
          </cell>
          <cell r="M178">
            <v>790270.92</v>
          </cell>
          <cell r="N178">
            <v>796202.58</v>
          </cell>
          <cell r="O178">
            <v>793839.24</v>
          </cell>
          <cell r="P178">
            <v>822625.72</v>
          </cell>
          <cell r="Q178">
            <v>830278.95</v>
          </cell>
        </row>
        <row r="179">
          <cell r="D179" t="str">
            <v>MARIA Costs</v>
          </cell>
          <cell r="E179">
            <v>960000</v>
          </cell>
          <cell r="F179">
            <v>80000</v>
          </cell>
          <cell r="G179">
            <v>80000</v>
          </cell>
          <cell r="H179">
            <v>80000</v>
          </cell>
          <cell r="I179">
            <v>80000</v>
          </cell>
          <cell r="J179">
            <v>80000</v>
          </cell>
          <cell r="K179">
            <v>80000</v>
          </cell>
          <cell r="L179">
            <v>80000</v>
          </cell>
          <cell r="M179">
            <v>80000</v>
          </cell>
          <cell r="N179">
            <v>80000</v>
          </cell>
          <cell r="O179">
            <v>80000</v>
          </cell>
          <cell r="P179">
            <v>80000</v>
          </cell>
          <cell r="Q179">
            <v>80000</v>
          </cell>
        </row>
        <row r="180">
          <cell r="D180" t="str">
            <v>Insurance</v>
          </cell>
          <cell r="E180">
            <v>7925804.9200000018</v>
          </cell>
          <cell r="F180">
            <v>660484.15</v>
          </cell>
          <cell r="G180">
            <v>660484.15</v>
          </cell>
          <cell r="H180">
            <v>660484.15</v>
          </cell>
          <cell r="I180">
            <v>660484.15</v>
          </cell>
          <cell r="J180">
            <v>660484.15</v>
          </cell>
          <cell r="K180">
            <v>660484.15</v>
          </cell>
          <cell r="L180">
            <v>660484.15</v>
          </cell>
          <cell r="M180">
            <v>660484.15</v>
          </cell>
          <cell r="N180">
            <v>660484.15</v>
          </cell>
          <cell r="O180">
            <v>660484.15</v>
          </cell>
          <cell r="P180">
            <v>660484.15</v>
          </cell>
          <cell r="Q180">
            <v>660479.27</v>
          </cell>
        </row>
        <row r="181">
          <cell r="D181" t="str">
            <v>Stat and Regulatory Charges</v>
          </cell>
          <cell r="E181">
            <v>1277852.96</v>
          </cell>
          <cell r="F181">
            <v>127113.84</v>
          </cell>
          <cell r="G181">
            <v>97561.06</v>
          </cell>
          <cell r="H181">
            <v>93577.25</v>
          </cell>
          <cell r="I181">
            <v>100036.33</v>
          </cell>
          <cell r="J181">
            <v>110808.08</v>
          </cell>
          <cell r="K181">
            <v>109022.52</v>
          </cell>
          <cell r="L181">
            <v>104468.02</v>
          </cell>
          <cell r="M181">
            <v>103850.28</v>
          </cell>
          <cell r="N181">
            <v>111548.64</v>
          </cell>
          <cell r="O181">
            <v>110402.03</v>
          </cell>
          <cell r="P181">
            <v>106145.27</v>
          </cell>
          <cell r="Q181">
            <v>103319.64</v>
          </cell>
        </row>
        <row r="182">
          <cell r="B182">
            <v>18</v>
          </cell>
          <cell r="D182" t="str">
            <v>Insurance, Reg &amp; Stat Charges</v>
          </cell>
          <cell r="E182">
            <v>17664145.370000001</v>
          </cell>
          <cell r="F182">
            <v>1346209.84</v>
          </cell>
          <cell r="G182">
            <v>1312233.69</v>
          </cell>
          <cell r="H182">
            <v>1283333.1100000001</v>
          </cell>
          <cell r="I182">
            <v>1274148.4099999999</v>
          </cell>
          <cell r="J182">
            <v>1275628.3999999999</v>
          </cell>
          <cell r="K182">
            <v>1268069.53</v>
          </cell>
          <cell r="L182">
            <v>1633623.25</v>
          </cell>
          <cell r="M182">
            <v>1634605.35</v>
          </cell>
          <cell r="N182">
            <v>1648235.37</v>
          </cell>
          <cell r="O182">
            <v>1644725.42</v>
          </cell>
          <cell r="P182">
            <v>1669255.14</v>
          </cell>
          <cell r="Q182">
            <v>1674077.86</v>
          </cell>
        </row>
        <row r="184">
          <cell r="C184" t="str">
            <v>TOTAL ALL EXPENSES</v>
          </cell>
          <cell r="E184">
            <v>128750692.09999996</v>
          </cell>
          <cell r="F184">
            <v>11906183.190000001</v>
          </cell>
          <cell r="G184">
            <v>10937573.260000002</v>
          </cell>
          <cell r="H184">
            <v>10787275.539999999</v>
          </cell>
          <cell r="I184">
            <v>12194321</v>
          </cell>
          <cell r="J184">
            <v>10419582.329999994</v>
          </cell>
          <cell r="K184">
            <v>9848465.799999997</v>
          </cell>
          <cell r="L184">
            <v>10750134.649999995</v>
          </cell>
          <cell r="M184">
            <v>10663129.07</v>
          </cell>
          <cell r="N184">
            <v>10064086.979999999</v>
          </cell>
          <cell r="O184">
            <v>10485515.969999999</v>
          </cell>
          <cell r="P184">
            <v>10197580.629999997</v>
          </cell>
          <cell r="Q184">
            <v>10496843.679999998</v>
          </cell>
        </row>
        <row r="186">
          <cell r="C186" t="str">
            <v>EBITDA</v>
          </cell>
          <cell r="E186">
            <v>349289150.63</v>
          </cell>
          <cell r="F186">
            <v>28246391.140000004</v>
          </cell>
          <cell r="G186">
            <v>30255010.819999989</v>
          </cell>
          <cell r="H186">
            <v>27128244.220000006</v>
          </cell>
          <cell r="I186">
            <v>27893040.330000006</v>
          </cell>
          <cell r="J186">
            <v>30558117.610000011</v>
          </cell>
          <cell r="K186">
            <v>30428664.079999998</v>
          </cell>
          <cell r="L186">
            <v>33328000.359999996</v>
          </cell>
          <cell r="M186">
            <v>31521849.040000014</v>
          </cell>
          <cell r="N186">
            <v>34637905.110000007</v>
          </cell>
          <cell r="O186">
            <v>26572241.839999996</v>
          </cell>
          <cell r="P186">
            <v>24570930.450000003</v>
          </cell>
          <cell r="Q186">
            <v>24148755.629999995</v>
          </cell>
        </row>
        <row r="188">
          <cell r="D188" t="str">
            <v>Finance</v>
          </cell>
        </row>
        <row r="189">
          <cell r="D189" t="str">
            <v>Bank Fees</v>
          </cell>
          <cell r="E189">
            <v>3658.5600000000009</v>
          </cell>
          <cell r="F189">
            <v>304.88</v>
          </cell>
          <cell r="G189">
            <v>304.88</v>
          </cell>
          <cell r="H189">
            <v>304.88</v>
          </cell>
          <cell r="I189">
            <v>304.88</v>
          </cell>
          <cell r="J189">
            <v>304.88</v>
          </cell>
          <cell r="K189">
            <v>304.88</v>
          </cell>
          <cell r="L189">
            <v>304.88</v>
          </cell>
          <cell r="M189">
            <v>304.88</v>
          </cell>
          <cell r="N189">
            <v>304.88</v>
          </cell>
          <cell r="O189">
            <v>304.88</v>
          </cell>
          <cell r="P189">
            <v>304.88</v>
          </cell>
          <cell r="Q189">
            <v>304.88</v>
          </cell>
        </row>
        <row r="190">
          <cell r="D190" t="str">
            <v>Loan Interest Expense</v>
          </cell>
          <cell r="E190">
            <v>64558688.409999989</v>
          </cell>
          <cell r="F190">
            <v>4737487.42</v>
          </cell>
          <cell r="G190">
            <v>4620243.71</v>
          </cell>
          <cell r="H190">
            <v>4764876.83</v>
          </cell>
          <cell r="I190">
            <v>4778572.04</v>
          </cell>
          <cell r="J190">
            <v>4633497.13</v>
          </cell>
          <cell r="K190">
            <v>5839809.4500000002</v>
          </cell>
          <cell r="L190">
            <v>5848833.4199999999</v>
          </cell>
          <cell r="M190">
            <v>5938321.8700000001</v>
          </cell>
          <cell r="N190">
            <v>5940028.2199999997</v>
          </cell>
          <cell r="O190">
            <v>5758495.0499999998</v>
          </cell>
          <cell r="P190">
            <v>5940028.2199999997</v>
          </cell>
          <cell r="Q190">
            <v>5758495.0499999998</v>
          </cell>
        </row>
        <row r="191">
          <cell r="D191" t="str">
            <v>Bond Revaluation Amort.</v>
          </cell>
          <cell r="E191">
            <v>-229000</v>
          </cell>
          <cell r="F191">
            <v>-19000</v>
          </cell>
          <cell r="G191">
            <v>-19000</v>
          </cell>
          <cell r="H191">
            <v>-19000</v>
          </cell>
          <cell r="I191">
            <v>-19000</v>
          </cell>
          <cell r="J191">
            <v>-19000</v>
          </cell>
          <cell r="K191">
            <v>-19000</v>
          </cell>
          <cell r="L191">
            <v>-19000</v>
          </cell>
          <cell r="M191">
            <v>-19000</v>
          </cell>
          <cell r="N191">
            <v>-19000</v>
          </cell>
          <cell r="O191">
            <v>-19000</v>
          </cell>
          <cell r="P191">
            <v>-19000</v>
          </cell>
          <cell r="Q191">
            <v>-20000</v>
          </cell>
        </row>
        <row r="192">
          <cell r="D192" t="str">
            <v>Interest Received</v>
          </cell>
          <cell r="E192">
            <v>-399137.36</v>
          </cell>
          <cell r="F192">
            <v>-17979.560000000001</v>
          </cell>
          <cell r="G192">
            <v>-18201.259999999998</v>
          </cell>
          <cell r="H192">
            <v>-20383.240000000002</v>
          </cell>
          <cell r="I192">
            <v>-24374.17</v>
          </cell>
          <cell r="J192">
            <v>-29305.45</v>
          </cell>
          <cell r="K192">
            <v>-35109.519999999997</v>
          </cell>
          <cell r="L192">
            <v>-40119.35</v>
          </cell>
          <cell r="M192">
            <v>-42291.07</v>
          </cell>
          <cell r="N192">
            <v>-44190.17</v>
          </cell>
          <cell r="O192">
            <v>-45899.45</v>
          </cell>
          <cell r="P192">
            <v>-46016.33</v>
          </cell>
          <cell r="Q192">
            <v>-35267.79</v>
          </cell>
        </row>
        <row r="193">
          <cell r="D193" t="str">
            <v>Interest Capitalised</v>
          </cell>
          <cell r="E193">
            <v>-1106176.47</v>
          </cell>
          <cell r="F193">
            <v>-43593.599999999999</v>
          </cell>
          <cell r="G193">
            <v>-55502.21</v>
          </cell>
          <cell r="H193">
            <v>-66075.08</v>
          </cell>
          <cell r="I193">
            <v>-76224.98</v>
          </cell>
          <cell r="J193">
            <v>-81898.77</v>
          </cell>
          <cell r="K193">
            <v>-89459.45</v>
          </cell>
          <cell r="L193">
            <v>-97172.18</v>
          </cell>
          <cell r="M193">
            <v>-98756.7</v>
          </cell>
          <cell r="N193">
            <v>-115806.47</v>
          </cell>
          <cell r="O193">
            <v>-118815.32</v>
          </cell>
          <cell r="P193">
            <v>-130228.19</v>
          </cell>
          <cell r="Q193">
            <v>-132643.51999999999</v>
          </cell>
        </row>
        <row r="194">
          <cell r="B194">
            <v>19</v>
          </cell>
          <cell r="D194" t="str">
            <v>Finance Costs</v>
          </cell>
          <cell r="E194">
            <v>62828033.139999986</v>
          </cell>
          <cell r="F194">
            <v>4657219.1399999997</v>
          </cell>
          <cell r="G194">
            <v>4527845.12</v>
          </cell>
          <cell r="H194">
            <v>4659723.3899999997</v>
          </cell>
          <cell r="I194">
            <v>4659277.7699999996</v>
          </cell>
          <cell r="J194">
            <v>4503597.79</v>
          </cell>
          <cell r="K194">
            <v>5696545.3600000003</v>
          </cell>
          <cell r="L194">
            <v>5692846.7700000005</v>
          </cell>
          <cell r="M194">
            <v>5778578.9799999995</v>
          </cell>
          <cell r="N194">
            <v>5761336.46</v>
          </cell>
          <cell r="O194">
            <v>5575085.1599999992</v>
          </cell>
          <cell r="P194">
            <v>5745088.5799999991</v>
          </cell>
          <cell r="Q194">
            <v>5570888.6200000001</v>
          </cell>
        </row>
        <row r="196">
          <cell r="D196" t="str">
            <v>Depreciation / AM Costs</v>
          </cell>
        </row>
        <row r="197">
          <cell r="B197">
            <v>20</v>
          </cell>
          <cell r="D197" t="str">
            <v>Goodwill Amortisation</v>
          </cell>
          <cell r="E197">
            <v>7598928</v>
          </cell>
          <cell r="F197">
            <v>633244</v>
          </cell>
          <cell r="G197">
            <v>633244</v>
          </cell>
          <cell r="H197">
            <v>633244</v>
          </cell>
          <cell r="I197">
            <v>633244</v>
          </cell>
          <cell r="J197">
            <v>633244</v>
          </cell>
          <cell r="K197">
            <v>633244</v>
          </cell>
          <cell r="L197">
            <v>633244</v>
          </cell>
          <cell r="M197">
            <v>633244</v>
          </cell>
          <cell r="N197">
            <v>633244</v>
          </cell>
          <cell r="O197">
            <v>633244</v>
          </cell>
          <cell r="P197">
            <v>633244</v>
          </cell>
          <cell r="Q197">
            <v>633244</v>
          </cell>
        </row>
        <row r="198">
          <cell r="B198">
            <v>21</v>
          </cell>
          <cell r="D198" t="str">
            <v>Depreciation</v>
          </cell>
          <cell r="E198">
            <v>63070422.079999998</v>
          </cell>
          <cell r="F198">
            <v>5201585.76</v>
          </cell>
          <cell r="G198">
            <v>5204459.28</v>
          </cell>
          <cell r="H198">
            <v>5206324.7699999996</v>
          </cell>
          <cell r="I198">
            <v>5208261.2300000004</v>
          </cell>
          <cell r="J198">
            <v>5209956.88</v>
          </cell>
          <cell r="K198">
            <v>5212650.45</v>
          </cell>
          <cell r="L198">
            <v>5214340.58</v>
          </cell>
          <cell r="M198">
            <v>5220441.0999999996</v>
          </cell>
          <cell r="N198">
            <v>5222230.6500000004</v>
          </cell>
          <cell r="O198">
            <v>5238535.5</v>
          </cell>
          <cell r="P198">
            <v>5240192.49</v>
          </cell>
          <cell r="Q198">
            <v>5691443.3899999997</v>
          </cell>
        </row>
        <row r="199">
          <cell r="D199" t="str">
            <v>Depreciation and AM Costs</v>
          </cell>
          <cell r="E199">
            <v>70669350.079999998</v>
          </cell>
          <cell r="F199">
            <v>5834829.7599999998</v>
          </cell>
          <cell r="G199">
            <v>5837703.2800000003</v>
          </cell>
          <cell r="H199">
            <v>5839568.7699999996</v>
          </cell>
          <cell r="I199">
            <v>5841505.2300000004</v>
          </cell>
          <cell r="J199">
            <v>5843200.8799999999</v>
          </cell>
          <cell r="K199">
            <v>5845894.4500000002</v>
          </cell>
          <cell r="L199">
            <v>5847584.5800000001</v>
          </cell>
          <cell r="M199">
            <v>5853685.0999999996</v>
          </cell>
          <cell r="N199">
            <v>5855474.6500000004</v>
          </cell>
          <cell r="O199">
            <v>5871779.5</v>
          </cell>
          <cell r="P199">
            <v>5873436.4900000002</v>
          </cell>
          <cell r="Q199">
            <v>6324687.3899999997</v>
          </cell>
        </row>
        <row r="201">
          <cell r="C201" t="str">
            <v>NET OPERATING BEFORE TAX</v>
          </cell>
          <cell r="E201">
            <v>215791767.41000003</v>
          </cell>
          <cell r="F201">
            <v>17754342.240000002</v>
          </cell>
          <cell r="G201">
            <v>19889462.419999987</v>
          </cell>
          <cell r="H201">
            <v>16628952.060000006</v>
          </cell>
          <cell r="I201">
            <v>17392257.330000006</v>
          </cell>
          <cell r="J201">
            <v>20211318.940000013</v>
          </cell>
          <cell r="K201">
            <v>18886224.27</v>
          </cell>
          <cell r="L201">
            <v>21787569.009999998</v>
          </cell>
          <cell r="M201">
            <v>19889584.960000016</v>
          </cell>
          <cell r="N201">
            <v>23021094.000000007</v>
          </cell>
          <cell r="O201">
            <v>15125377.179999996</v>
          </cell>
          <cell r="P201">
            <v>12952405.380000005</v>
          </cell>
          <cell r="Q201">
            <v>12253179.619999994</v>
          </cell>
        </row>
        <row r="203">
          <cell r="D203" t="str">
            <v>Current Tax Expense</v>
          </cell>
          <cell r="E203">
            <v>73643358.949999988</v>
          </cell>
          <cell r="F203">
            <v>6061195.5499999998</v>
          </cell>
          <cell r="G203">
            <v>6765785.6799999997</v>
          </cell>
          <cell r="H203">
            <v>5689817.2599999998</v>
          </cell>
          <cell r="I203">
            <v>5941708.0099999998</v>
          </cell>
          <cell r="J203">
            <v>6871998.3300000001</v>
          </cell>
          <cell r="K203">
            <v>6434717.0999999996</v>
          </cell>
          <cell r="L203">
            <v>7392160.8700000001</v>
          </cell>
          <cell r="M203">
            <v>6765826.0499999998</v>
          </cell>
          <cell r="N203">
            <v>7799224.0999999996</v>
          </cell>
          <cell r="O203">
            <v>5193637.54</v>
          </cell>
          <cell r="P203">
            <v>4476556.8499999996</v>
          </cell>
          <cell r="Q203">
            <v>4250731.6100000003</v>
          </cell>
        </row>
        <row r="204">
          <cell r="B204">
            <v>22</v>
          </cell>
          <cell r="D204" t="str">
            <v>Taxation</v>
          </cell>
          <cell r="E204">
            <v>73643358.949999988</v>
          </cell>
          <cell r="F204">
            <v>6061195.5499999998</v>
          </cell>
          <cell r="G204">
            <v>6765785.6799999997</v>
          </cell>
          <cell r="H204">
            <v>5689817.2599999998</v>
          </cell>
          <cell r="I204">
            <v>5941708.0099999998</v>
          </cell>
          <cell r="J204">
            <v>6871998.3300000001</v>
          </cell>
          <cell r="K204">
            <v>6434717.0999999996</v>
          </cell>
          <cell r="L204">
            <v>7392160.8700000001</v>
          </cell>
          <cell r="M204">
            <v>6765826.0499999998</v>
          </cell>
          <cell r="N204">
            <v>7799224.0999999996</v>
          </cell>
          <cell r="O204">
            <v>5193637.54</v>
          </cell>
          <cell r="P204">
            <v>4476556.8499999996</v>
          </cell>
          <cell r="Q204">
            <v>4250731.6100000003</v>
          </cell>
        </row>
        <row r="206">
          <cell r="C206" t="str">
            <v>NET OPERATING AFTER TAX</v>
          </cell>
          <cell r="E206">
            <v>142148408.46000004</v>
          </cell>
          <cell r="F206">
            <v>11693146.690000001</v>
          </cell>
          <cell r="G206">
            <v>13123676.739999987</v>
          </cell>
          <cell r="H206">
            <v>10939134.800000006</v>
          </cell>
          <cell r="I206">
            <v>11450549.320000006</v>
          </cell>
          <cell r="J206">
            <v>13339320.610000012</v>
          </cell>
          <cell r="K206">
            <v>12451507.17</v>
          </cell>
          <cell r="L206">
            <v>14395408.139999997</v>
          </cell>
          <cell r="M206">
            <v>13123758.910000015</v>
          </cell>
          <cell r="N206">
            <v>15221869.900000008</v>
          </cell>
          <cell r="O206">
            <v>9931739.6399999969</v>
          </cell>
          <cell r="P206">
            <v>8475848.5300000049</v>
          </cell>
          <cell r="Q206">
            <v>8002448.0099999933</v>
          </cell>
        </row>
        <row r="207">
          <cell r="L207">
            <v>27480415.779999997</v>
          </cell>
          <cell r="M207">
            <v>25668163.940000016</v>
          </cell>
          <cell r="N207">
            <v>28782430.460000008</v>
          </cell>
          <cell r="O207">
            <v>20700462.339999996</v>
          </cell>
          <cell r="P207">
            <v>18697493.960000005</v>
          </cell>
          <cell r="Q207">
            <v>17824068.239999995</v>
          </cell>
        </row>
        <row r="213">
          <cell r="E213" t="str">
            <v>Annual Total</v>
          </cell>
          <cell r="F213" t="str">
            <v>July</v>
          </cell>
          <cell r="G213" t="str">
            <v>August</v>
          </cell>
          <cell r="H213" t="str">
            <v>September</v>
          </cell>
          <cell r="I213" t="str">
            <v>October</v>
          </cell>
          <cell r="J213" t="str">
            <v>November</v>
          </cell>
          <cell r="K213" t="str">
            <v>December</v>
          </cell>
          <cell r="L213" t="str">
            <v>January</v>
          </cell>
          <cell r="M213" t="str">
            <v>February</v>
          </cell>
          <cell r="N213" t="str">
            <v>March</v>
          </cell>
          <cell r="O213" t="str">
            <v>April</v>
          </cell>
          <cell r="P213" t="str">
            <v>May</v>
          </cell>
          <cell r="Q213" t="str">
            <v>June</v>
          </cell>
        </row>
        <row r="214">
          <cell r="D214" t="str">
            <v>Generation Revenue</v>
          </cell>
        </row>
        <row r="215">
          <cell r="D215" t="str">
            <v>Energy Revenue - Spot Sales</v>
          </cell>
          <cell r="E215">
            <v>298366127.10999995</v>
          </cell>
          <cell r="F215">
            <v>28872159.030000001</v>
          </cell>
          <cell r="G215">
            <v>56436301.689999998</v>
          </cell>
          <cell r="H215">
            <v>81318482.969999999</v>
          </cell>
          <cell r="I215">
            <v>105032498.28999999</v>
          </cell>
          <cell r="J215">
            <v>127098021.75</v>
          </cell>
          <cell r="K215">
            <v>145153218.77000001</v>
          </cell>
          <cell r="L215">
            <v>168892191.65000001</v>
          </cell>
          <cell r="M215">
            <v>193650653.09999999</v>
          </cell>
          <cell r="N215">
            <v>222032764.34999999</v>
          </cell>
          <cell r="O215">
            <v>246684844.28999999</v>
          </cell>
          <cell r="P215">
            <v>271547565.45999998</v>
          </cell>
          <cell r="Q215">
            <v>298366127.10999995</v>
          </cell>
        </row>
        <row r="216">
          <cell r="D216" t="str">
            <v>Energy Revenue - Off Mkt Sales</v>
          </cell>
          <cell r="E216">
            <v>172978000</v>
          </cell>
          <cell r="F216">
            <v>17932000</v>
          </cell>
          <cell r="G216">
            <v>34856000</v>
          </cell>
          <cell r="H216">
            <v>49371000</v>
          </cell>
          <cell r="I216">
            <v>62541000</v>
          </cell>
          <cell r="J216">
            <v>72945000</v>
          </cell>
          <cell r="K216">
            <v>83015000</v>
          </cell>
          <cell r="L216">
            <v>94075000</v>
          </cell>
          <cell r="M216">
            <v>106078000</v>
          </cell>
          <cell r="N216">
            <v>119865000</v>
          </cell>
          <cell r="O216">
            <v>134339000</v>
          </cell>
          <cell r="P216">
            <v>152306000</v>
          </cell>
          <cell r="Q216">
            <v>172978000</v>
          </cell>
        </row>
        <row r="217">
          <cell r="B217">
            <v>1</v>
          </cell>
          <cell r="D217" t="str">
            <v>Energy Revenue</v>
          </cell>
          <cell r="E217">
            <v>471344127.10999995</v>
          </cell>
          <cell r="F217">
            <v>46804159.030000001</v>
          </cell>
          <cell r="G217">
            <v>91292301.689999998</v>
          </cell>
          <cell r="H217">
            <v>130689482.97</v>
          </cell>
          <cell r="I217">
            <v>167573498.28999999</v>
          </cell>
          <cell r="J217">
            <v>200043021.75</v>
          </cell>
          <cell r="K217">
            <v>228168218.77000001</v>
          </cell>
          <cell r="L217">
            <v>262967191.65000001</v>
          </cell>
          <cell r="M217">
            <v>299728653.10000002</v>
          </cell>
          <cell r="N217">
            <v>341897764.35000002</v>
          </cell>
          <cell r="O217">
            <v>381023844.28999996</v>
          </cell>
          <cell r="P217">
            <v>423853565.45999998</v>
          </cell>
          <cell r="Q217">
            <v>471344127.10999995</v>
          </cell>
        </row>
        <row r="218">
          <cell r="B218">
            <v>2</v>
          </cell>
          <cell r="D218" t="str">
            <v>Energy Revenue - MEAL</v>
          </cell>
          <cell r="E218">
            <v>13415264.720000001</v>
          </cell>
          <cell r="F218">
            <v>87755.09</v>
          </cell>
          <cell r="G218">
            <v>684409.02</v>
          </cell>
          <cell r="H218">
            <v>1877534.51</v>
          </cell>
          <cell r="I218">
            <v>3599861.58</v>
          </cell>
          <cell r="J218">
            <v>5350035.84</v>
          </cell>
          <cell r="K218">
            <v>7467292.5199999996</v>
          </cell>
          <cell r="L218">
            <v>9266056.8300000001</v>
          </cell>
          <cell r="M218">
            <v>10931422.57</v>
          </cell>
          <cell r="N218">
            <v>12423331.390000001</v>
          </cell>
          <cell r="O218">
            <v>13187581.270000001</v>
          </cell>
          <cell r="P218">
            <v>13382570.210000001</v>
          </cell>
          <cell r="Q218">
            <v>13415264.720000001</v>
          </cell>
        </row>
        <row r="219">
          <cell r="D219" t="str">
            <v>Total Generation Revenue</v>
          </cell>
          <cell r="E219">
            <v>484759391.82999998</v>
          </cell>
          <cell r="F219">
            <v>46891914.120000005</v>
          </cell>
          <cell r="G219">
            <v>91976710.710000008</v>
          </cell>
          <cell r="H219">
            <v>132567017.48000002</v>
          </cell>
          <cell r="I219">
            <v>171173359.87</v>
          </cell>
          <cell r="J219">
            <v>205393057.59</v>
          </cell>
          <cell r="K219">
            <v>235635511.28999999</v>
          </cell>
          <cell r="L219">
            <v>272233248.48000002</v>
          </cell>
          <cell r="M219">
            <v>310660075.67000002</v>
          </cell>
          <cell r="N219">
            <v>354321095.74000001</v>
          </cell>
          <cell r="O219">
            <v>394211425.56</v>
          </cell>
          <cell r="P219">
            <v>437236135.67000002</v>
          </cell>
          <cell r="Q219">
            <v>484759391.83000004</v>
          </cell>
        </row>
        <row r="221">
          <cell r="D221" t="str">
            <v>Retail</v>
          </cell>
        </row>
        <row r="222">
          <cell r="D222" t="str">
            <v>Energy Sales - Comalco</v>
          </cell>
          <cell r="E222">
            <v>180995620.49000001</v>
          </cell>
          <cell r="F222">
            <v>13916518.210000001</v>
          </cell>
          <cell r="G222">
            <v>27833038.329999998</v>
          </cell>
          <cell r="H222">
            <v>41222337.719999999</v>
          </cell>
          <cell r="I222">
            <v>57026386.5</v>
          </cell>
          <cell r="J222">
            <v>72623387.099999994</v>
          </cell>
          <cell r="K222">
            <v>88821198.699999988</v>
          </cell>
          <cell r="L222">
            <v>105019013.16</v>
          </cell>
          <cell r="M222">
            <v>119466593.73999999</v>
          </cell>
          <cell r="N222">
            <v>135664409.40000001</v>
          </cell>
          <cell r="O222">
            <v>150713309.05000001</v>
          </cell>
          <cell r="P222">
            <v>166142472.51000002</v>
          </cell>
          <cell r="Q222">
            <v>180995620.49000001</v>
          </cell>
        </row>
        <row r="223">
          <cell r="D223" t="str">
            <v>Energy Cost - Comalco</v>
          </cell>
          <cell r="E223">
            <v>-210271000</v>
          </cell>
          <cell r="F223">
            <v>-19822000</v>
          </cell>
          <cell r="G223">
            <v>-38295000</v>
          </cell>
          <cell r="H223">
            <v>-55501000</v>
          </cell>
          <cell r="I223">
            <v>-72884000</v>
          </cell>
          <cell r="J223">
            <v>-86859000</v>
          </cell>
          <cell r="K223">
            <v>-99281000</v>
          </cell>
          <cell r="L223">
            <v>-112921000</v>
          </cell>
          <cell r="M223">
            <v>-127029000</v>
          </cell>
          <cell r="N223">
            <v>-144443000</v>
          </cell>
          <cell r="O223">
            <v>-163315000</v>
          </cell>
          <cell r="P223">
            <v>-185938000</v>
          </cell>
          <cell r="Q223">
            <v>-210271000</v>
          </cell>
        </row>
        <row r="224">
          <cell r="B224">
            <v>3</v>
          </cell>
          <cell r="D224" t="str">
            <v>Comalco Margin</v>
          </cell>
          <cell r="E224">
            <v>-29275379.509999998</v>
          </cell>
          <cell r="F224">
            <v>-5905481.7899999991</v>
          </cell>
          <cell r="G224">
            <v>-10461961.669999998</v>
          </cell>
          <cell r="H224">
            <v>-14278662.279999997</v>
          </cell>
          <cell r="I224">
            <v>-15857613.499999998</v>
          </cell>
          <cell r="J224">
            <v>-14235612.899999999</v>
          </cell>
          <cell r="K224">
            <v>-10459801.299999999</v>
          </cell>
          <cell r="L224">
            <v>-7901986.8399999989</v>
          </cell>
          <cell r="M224">
            <v>-7562406.2599999988</v>
          </cell>
          <cell r="N224">
            <v>-8778590.5999999996</v>
          </cell>
          <cell r="O224">
            <v>-12601690.949999999</v>
          </cell>
          <cell r="P224">
            <v>-19795527.489999998</v>
          </cell>
          <cell r="Q224">
            <v>-29275379.509999998</v>
          </cell>
        </row>
        <row r="226">
          <cell r="D226" t="str">
            <v>Energy Sales -Direct Supp</v>
          </cell>
          <cell r="E226">
            <v>267181125.21000001</v>
          </cell>
          <cell r="F226">
            <v>28583029.350000001</v>
          </cell>
          <cell r="G226">
            <v>56326637.400000006</v>
          </cell>
          <cell r="H226">
            <v>80057056.960000008</v>
          </cell>
          <cell r="I226">
            <v>101175684.84</v>
          </cell>
          <cell r="J226">
            <v>120857698.27000001</v>
          </cell>
          <cell r="K226">
            <v>139444109.65000001</v>
          </cell>
          <cell r="L226">
            <v>157930809.34</v>
          </cell>
          <cell r="M226">
            <v>176928779.38</v>
          </cell>
          <cell r="N226">
            <v>196839595.51999998</v>
          </cell>
          <cell r="O226">
            <v>216832832.50999999</v>
          </cell>
          <cell r="P226">
            <v>241278427.53</v>
          </cell>
          <cell r="Q226">
            <v>267181125.21000001</v>
          </cell>
        </row>
        <row r="227">
          <cell r="D227" t="str">
            <v>Discounts</v>
          </cell>
          <cell r="E227">
            <v>-19571046.530000005</v>
          </cell>
          <cell r="F227">
            <v>-2171446.14</v>
          </cell>
          <cell r="G227">
            <v>-4288512.91</v>
          </cell>
          <cell r="H227">
            <v>-6091059.04</v>
          </cell>
          <cell r="I227">
            <v>-7616375.4299999997</v>
          </cell>
          <cell r="J227">
            <v>-9033105.9900000002</v>
          </cell>
          <cell r="K227">
            <v>-10374754.630000001</v>
          </cell>
          <cell r="L227">
            <v>-11680510.520000001</v>
          </cell>
          <cell r="M227">
            <v>-13000663.340000002</v>
          </cell>
          <cell r="N227">
            <v>-14378010.160000002</v>
          </cell>
          <cell r="O227">
            <v>-15812550.890000002</v>
          </cell>
          <cell r="P227">
            <v>-17627418.770000003</v>
          </cell>
          <cell r="Q227">
            <v>-19571046.530000005</v>
          </cell>
        </row>
        <row r="228">
          <cell r="D228" t="str">
            <v>Energy Cost - Direct Supply</v>
          </cell>
          <cell r="E228">
            <v>-201546023.98000002</v>
          </cell>
          <cell r="F228">
            <v>-24268876.719999999</v>
          </cell>
          <cell r="G228">
            <v>-46650046.93</v>
          </cell>
          <cell r="H228">
            <v>-65322473.350000001</v>
          </cell>
          <cell r="I228">
            <v>-80344173.049999997</v>
          </cell>
          <cell r="J228">
            <v>-92330193.75</v>
          </cell>
          <cell r="K228">
            <v>-102569507.8</v>
          </cell>
          <cell r="L228">
            <v>-113630851.27</v>
          </cell>
          <cell r="M228">
            <v>-126310510.27</v>
          </cell>
          <cell r="N228">
            <v>-140797055.12</v>
          </cell>
          <cell r="O228">
            <v>-156357035.34999999</v>
          </cell>
          <cell r="P228">
            <v>-177415668.06</v>
          </cell>
          <cell r="Q228">
            <v>-201546023.98000002</v>
          </cell>
        </row>
        <row r="229">
          <cell r="D229" t="str">
            <v>Doubtful Debt Adjustments</v>
          </cell>
          <cell r="E229">
            <v>-1364838.77</v>
          </cell>
          <cell r="F229">
            <v>-145004.44</v>
          </cell>
          <cell r="G229">
            <v>-286789.48</v>
          </cell>
          <cell r="H229">
            <v>-410088.35</v>
          </cell>
          <cell r="I229">
            <v>-518401.70999999996</v>
          </cell>
          <cell r="J229">
            <v>-619685.72</v>
          </cell>
          <cell r="K229">
            <v>-716069.85</v>
          </cell>
          <cell r="L229">
            <v>-812220.34</v>
          </cell>
          <cell r="M229">
            <v>-909423.1</v>
          </cell>
          <cell r="N229">
            <v>-1009864.2</v>
          </cell>
          <cell r="O229">
            <v>-1110948.02</v>
          </cell>
          <cell r="P229">
            <v>-1234461.97</v>
          </cell>
          <cell r="Q229">
            <v>-1364838.77</v>
          </cell>
        </row>
        <row r="230">
          <cell r="B230">
            <v>4</v>
          </cell>
          <cell r="D230" t="str">
            <v>Direct Supply Margin</v>
          </cell>
          <cell r="E230">
            <v>44699215.929999992</v>
          </cell>
          <cell r="F230">
            <v>1997702.05</v>
          </cell>
          <cell r="G230">
            <v>5101288.08</v>
          </cell>
          <cell r="H230">
            <v>8233436.2200000007</v>
          </cell>
          <cell r="I230">
            <v>12696734.65</v>
          </cell>
          <cell r="J230">
            <v>18874712.810000002</v>
          </cell>
          <cell r="K230">
            <v>25783777.370000001</v>
          </cell>
          <cell r="L230">
            <v>31807227.210000001</v>
          </cell>
          <cell r="M230">
            <v>36708182.670000002</v>
          </cell>
          <cell r="N230">
            <v>40654666.039999999</v>
          </cell>
          <cell r="O230">
            <v>43552298.25</v>
          </cell>
          <cell r="P230">
            <v>45000878.729999997</v>
          </cell>
          <cell r="Q230">
            <v>44699215.929999992</v>
          </cell>
        </row>
        <row r="231">
          <cell r="D231" t="str">
            <v>Total Retail Revenue</v>
          </cell>
          <cell r="E231">
            <v>15423836.419999996</v>
          </cell>
          <cell r="F231">
            <v>-3907779.7399999979</v>
          </cell>
          <cell r="G231">
            <v>-5360673.5899999989</v>
          </cell>
          <cell r="H231">
            <v>-6045226.0599999996</v>
          </cell>
          <cell r="I231">
            <v>-3160878.850000001</v>
          </cell>
          <cell r="J231">
            <v>4639099.91</v>
          </cell>
          <cell r="K231">
            <v>15323976.069999997</v>
          </cell>
          <cell r="L231">
            <v>23905240.369999997</v>
          </cell>
          <cell r="M231">
            <v>29145776.409999996</v>
          </cell>
          <cell r="N231">
            <v>31876075.439999998</v>
          </cell>
          <cell r="O231">
            <v>30950607.299999997</v>
          </cell>
          <cell r="P231">
            <v>25205351.239999998</v>
          </cell>
          <cell r="Q231">
            <v>15423836.419999996</v>
          </cell>
        </row>
        <row r="233">
          <cell r="D233" t="str">
            <v>Wholesale</v>
          </cell>
        </row>
        <row r="234">
          <cell r="D234" t="str">
            <v>Energy Sales - ECNZ Hedges</v>
          </cell>
          <cell r="E234">
            <v>109191.29</v>
          </cell>
          <cell r="F234">
            <v>36187.870000000003</v>
          </cell>
          <cell r="G234">
            <v>82451.040000000008</v>
          </cell>
          <cell r="H234">
            <v>109191.29000000001</v>
          </cell>
          <cell r="I234">
            <v>109191.29000000001</v>
          </cell>
          <cell r="J234">
            <v>109191.29000000001</v>
          </cell>
          <cell r="K234">
            <v>109191.29000000001</v>
          </cell>
          <cell r="L234">
            <v>109191.29000000001</v>
          </cell>
          <cell r="M234">
            <v>109191.29000000001</v>
          </cell>
          <cell r="N234">
            <v>109191.29000000001</v>
          </cell>
          <cell r="O234">
            <v>109191.29000000001</v>
          </cell>
          <cell r="P234">
            <v>109191.29000000001</v>
          </cell>
          <cell r="Q234">
            <v>109191.29000000001</v>
          </cell>
        </row>
        <row r="235">
          <cell r="D235" t="str">
            <v>Energy Sales-ECNZ Buy Hedges</v>
          </cell>
          <cell r="E235">
            <v>60302.11</v>
          </cell>
          <cell r="F235">
            <v>13304</v>
          </cell>
          <cell r="G235">
            <v>34280.089999999997</v>
          </cell>
          <cell r="H235">
            <v>60851.13</v>
          </cell>
          <cell r="I235">
            <v>60302.11</v>
          </cell>
          <cell r="J235">
            <v>60302.11</v>
          </cell>
          <cell r="K235">
            <v>60302.11</v>
          </cell>
          <cell r="L235">
            <v>60302.11</v>
          </cell>
          <cell r="M235">
            <v>60302.11</v>
          </cell>
          <cell r="N235">
            <v>60302.11</v>
          </cell>
          <cell r="O235">
            <v>60302.11</v>
          </cell>
          <cell r="P235">
            <v>60302.11</v>
          </cell>
          <cell r="Q235">
            <v>60302.11</v>
          </cell>
        </row>
        <row r="236">
          <cell r="D236" t="str">
            <v>Energy Sales - Other Hedges</v>
          </cell>
          <cell r="E236">
            <v>6769364.040000001</v>
          </cell>
          <cell r="F236">
            <v>-422338.23</v>
          </cell>
          <cell r="G236">
            <v>-406189.55</v>
          </cell>
          <cell r="H236">
            <v>-56539.229999999981</v>
          </cell>
          <cell r="I236">
            <v>995154.88000000012</v>
          </cell>
          <cell r="J236">
            <v>2415708.9500000002</v>
          </cell>
          <cell r="K236">
            <v>4193900.5200000005</v>
          </cell>
          <cell r="L236">
            <v>5578486.25</v>
          </cell>
          <cell r="M236">
            <v>6570851.5600000005</v>
          </cell>
          <cell r="N236">
            <v>7282182.0800000001</v>
          </cell>
          <cell r="O236">
            <v>7746042.1600000001</v>
          </cell>
          <cell r="P236">
            <v>7600737.5200000005</v>
          </cell>
          <cell r="Q236">
            <v>6769364.040000001</v>
          </cell>
        </row>
        <row r="237">
          <cell r="B237">
            <v>5</v>
          </cell>
          <cell r="D237" t="str">
            <v>Total Hedge Margin</v>
          </cell>
          <cell r="E237">
            <v>6938857.4400000013</v>
          </cell>
          <cell r="F237">
            <v>-372846.36</v>
          </cell>
          <cell r="G237">
            <v>-289458.42</v>
          </cell>
          <cell r="H237">
            <v>113503.19</v>
          </cell>
          <cell r="I237">
            <v>1164648.28</v>
          </cell>
          <cell r="J237">
            <v>2585202.35</v>
          </cell>
          <cell r="K237">
            <v>4363393.92</v>
          </cell>
          <cell r="L237">
            <v>5747979.6500000004</v>
          </cell>
          <cell r="M237">
            <v>6740344.9600000009</v>
          </cell>
          <cell r="N237">
            <v>7451675.4800000004</v>
          </cell>
          <cell r="O237">
            <v>7915535.5600000005</v>
          </cell>
          <cell r="P237">
            <v>7770230.9200000009</v>
          </cell>
          <cell r="Q237">
            <v>6938857.4400000013</v>
          </cell>
        </row>
        <row r="239">
          <cell r="C239" t="str">
            <v>TOTAL ENERGY REVENUE</v>
          </cell>
          <cell r="E239">
            <v>507122085.69000006</v>
          </cell>
          <cell r="F239">
            <v>42611288.020000011</v>
          </cell>
          <cell r="G239">
            <v>86326578.700000003</v>
          </cell>
          <cell r="H239">
            <v>126635294.61000001</v>
          </cell>
          <cell r="I239">
            <v>169177129.30000001</v>
          </cell>
          <cell r="J239">
            <v>212617359.85000002</v>
          </cell>
          <cell r="K239">
            <v>255322881.28000003</v>
          </cell>
          <cell r="L239">
            <v>301886468.5</v>
          </cell>
          <cell r="M239">
            <v>346546197.04000002</v>
          </cell>
          <cell r="N239">
            <v>393648846.66000003</v>
          </cell>
          <cell r="O239">
            <v>433077568.42000002</v>
          </cell>
          <cell r="P239">
            <v>470211717.83000004</v>
          </cell>
          <cell r="Q239">
            <v>507122085.69000006</v>
          </cell>
        </row>
        <row r="241">
          <cell r="C241" t="str">
            <v>Transmission and Distribution Costs</v>
          </cell>
        </row>
        <row r="242">
          <cell r="D242" t="str">
            <v>Cost of Generation</v>
          </cell>
          <cell r="E242">
            <v>-980874.45</v>
          </cell>
          <cell r="F242">
            <v>-7951.09</v>
          </cell>
          <cell r="G242">
            <v>-65111</v>
          </cell>
          <cell r="H242">
            <v>-154713.78</v>
          </cell>
          <cell r="I242">
            <v>-269708.94</v>
          </cell>
          <cell r="J242">
            <v>-388063.62</v>
          </cell>
          <cell r="K242">
            <v>-527501.36</v>
          </cell>
          <cell r="L242">
            <v>-669471.38</v>
          </cell>
          <cell r="M242">
            <v>-798832.05</v>
          </cell>
          <cell r="N242">
            <v>-912794.39</v>
          </cell>
          <cell r="O242">
            <v>-959259.92</v>
          </cell>
          <cell r="P242">
            <v>-977581.42</v>
          </cell>
          <cell r="Q242">
            <v>-980874.45000000007</v>
          </cell>
        </row>
        <row r="243">
          <cell r="D243" t="str">
            <v>AC Connection Charges</v>
          </cell>
          <cell r="E243">
            <v>887683.68</v>
          </cell>
          <cell r="F243">
            <v>73973.64</v>
          </cell>
          <cell r="G243">
            <v>147947.28</v>
          </cell>
          <cell r="H243">
            <v>221920.91999999998</v>
          </cell>
          <cell r="I243">
            <v>295894.56</v>
          </cell>
          <cell r="J243">
            <v>369868.2</v>
          </cell>
          <cell r="K243">
            <v>443841.84</v>
          </cell>
          <cell r="L243">
            <v>517815.48000000004</v>
          </cell>
          <cell r="M243">
            <v>591789.12</v>
          </cell>
          <cell r="N243">
            <v>665762.76</v>
          </cell>
          <cell r="O243">
            <v>739736.4</v>
          </cell>
          <cell r="P243">
            <v>813710.04</v>
          </cell>
          <cell r="Q243">
            <v>887683.68</v>
          </cell>
        </row>
        <row r="244">
          <cell r="D244" t="str">
            <v>HVDC Charges</v>
          </cell>
          <cell r="E244">
            <v>-43358268.839999996</v>
          </cell>
          <cell r="F244">
            <v>-3613189.07</v>
          </cell>
          <cell r="G244">
            <v>-7226378.1399999997</v>
          </cell>
          <cell r="H244">
            <v>-10839567.209999999</v>
          </cell>
          <cell r="I244">
            <v>-14452756.279999999</v>
          </cell>
          <cell r="J244">
            <v>-18065945.349999998</v>
          </cell>
          <cell r="K244">
            <v>-21679134.419999998</v>
          </cell>
          <cell r="L244">
            <v>-25292323.489999998</v>
          </cell>
          <cell r="M244">
            <v>-28905512.559999999</v>
          </cell>
          <cell r="N244">
            <v>-32518701.629999999</v>
          </cell>
          <cell r="O244">
            <v>-36131890.699999996</v>
          </cell>
          <cell r="P244">
            <v>-39745079.769999996</v>
          </cell>
          <cell r="Q244">
            <v>-43358268.839999996</v>
          </cell>
        </row>
        <row r="245">
          <cell r="D245" t="str">
            <v>Grid Exit Points</v>
          </cell>
          <cell r="E245">
            <v>-244133.76000000001</v>
          </cell>
          <cell r="F245">
            <v>-20338.98</v>
          </cell>
          <cell r="G245">
            <v>-40678.959999999999</v>
          </cell>
          <cell r="H245">
            <v>-61019.94</v>
          </cell>
          <cell r="I245">
            <v>-81361.919999999998</v>
          </cell>
          <cell r="J245">
            <v>-101704.9</v>
          </cell>
          <cell r="K245">
            <v>-122048.87999999999</v>
          </cell>
          <cell r="L245">
            <v>-142393.85999999999</v>
          </cell>
          <cell r="M245">
            <v>-162739.84</v>
          </cell>
          <cell r="N245">
            <v>-183086.82</v>
          </cell>
          <cell r="O245">
            <v>-203434.80000000002</v>
          </cell>
          <cell r="P245">
            <v>-223783.78000000003</v>
          </cell>
          <cell r="Q245">
            <v>-244133.76000000004</v>
          </cell>
        </row>
        <row r="246">
          <cell r="D246" t="str">
            <v>Connection Charges</v>
          </cell>
          <cell r="E246">
            <v>-43695593.36999999</v>
          </cell>
          <cell r="F246">
            <v>-3567505.5</v>
          </cell>
          <cell r="G246">
            <v>-7184220.8200000003</v>
          </cell>
          <cell r="H246">
            <v>-10833380.01</v>
          </cell>
          <cell r="I246">
            <v>-14507932.58</v>
          </cell>
          <cell r="J246">
            <v>-18185845.670000002</v>
          </cell>
          <cell r="K246">
            <v>-21884842.82</v>
          </cell>
          <cell r="L246">
            <v>-25586373.25</v>
          </cell>
          <cell r="M246">
            <v>-29275295.329999998</v>
          </cell>
          <cell r="N246">
            <v>-32948820.079999998</v>
          </cell>
          <cell r="O246">
            <v>-36554849.019999996</v>
          </cell>
          <cell r="P246">
            <v>-40132734.929999992</v>
          </cell>
          <cell r="Q246">
            <v>-43695593.36999999</v>
          </cell>
        </row>
        <row r="248">
          <cell r="D248" t="str">
            <v>Network</v>
          </cell>
        </row>
        <row r="249">
          <cell r="D249" t="str">
            <v>Connection'Wheeling Charge</v>
          </cell>
          <cell r="E249">
            <v>-266163.96000000002</v>
          </cell>
          <cell r="F249">
            <v>-3630.72</v>
          </cell>
          <cell r="G249">
            <v>-23915.47</v>
          </cell>
          <cell r="H249">
            <v>-47043.59</v>
          </cell>
          <cell r="I249">
            <v>-74233.67</v>
          </cell>
          <cell r="J249">
            <v>-109141.47</v>
          </cell>
          <cell r="K249">
            <v>-148517.43</v>
          </cell>
          <cell r="L249">
            <v>-184237.62</v>
          </cell>
          <cell r="M249">
            <v>-216302.05</v>
          </cell>
          <cell r="N249">
            <v>-246741.69999999998</v>
          </cell>
          <cell r="O249">
            <v>-258496.33</v>
          </cell>
          <cell r="P249">
            <v>-264564.21999999997</v>
          </cell>
          <cell r="Q249">
            <v>-266163.95999999996</v>
          </cell>
        </row>
        <row r="250">
          <cell r="D250" t="str">
            <v>Comalco Transmission Revenue</v>
          </cell>
          <cell r="E250">
            <v>25320696</v>
          </cell>
          <cell r="F250">
            <v>2110058</v>
          </cell>
          <cell r="G250">
            <v>4220116</v>
          </cell>
          <cell r="H250">
            <v>6330174</v>
          </cell>
          <cell r="I250">
            <v>8440232</v>
          </cell>
          <cell r="J250">
            <v>10550290</v>
          </cell>
          <cell r="K250">
            <v>12660348</v>
          </cell>
          <cell r="L250">
            <v>14770406</v>
          </cell>
          <cell r="M250">
            <v>16880464</v>
          </cell>
          <cell r="N250">
            <v>18990522</v>
          </cell>
          <cell r="O250">
            <v>21100580</v>
          </cell>
          <cell r="P250">
            <v>23210638</v>
          </cell>
          <cell r="Q250">
            <v>25320696</v>
          </cell>
        </row>
        <row r="251">
          <cell r="D251" t="str">
            <v>Tiwai Pt Transmission Charge</v>
          </cell>
          <cell r="E251">
            <v>-25320696</v>
          </cell>
          <cell r="F251">
            <v>-2110058</v>
          </cell>
          <cell r="G251">
            <v>-4220116</v>
          </cell>
          <cell r="H251">
            <v>-6330174</v>
          </cell>
          <cell r="I251">
            <v>-8440232</v>
          </cell>
          <cell r="J251">
            <v>-10550290</v>
          </cell>
          <cell r="K251">
            <v>-12660348</v>
          </cell>
          <cell r="L251">
            <v>-14770406</v>
          </cell>
          <cell r="M251">
            <v>-16880464</v>
          </cell>
          <cell r="N251">
            <v>-18990522</v>
          </cell>
          <cell r="O251">
            <v>-21100580</v>
          </cell>
          <cell r="P251">
            <v>-23210638</v>
          </cell>
          <cell r="Q251">
            <v>-25320696</v>
          </cell>
        </row>
        <row r="252">
          <cell r="D252" t="str">
            <v>Line Revenue</v>
          </cell>
          <cell r="E252">
            <v>183451132.17999998</v>
          </cell>
          <cell r="F252">
            <v>19392284.34</v>
          </cell>
          <cell r="G252">
            <v>38550857.890000001</v>
          </cell>
          <cell r="H252">
            <v>55560561.450000003</v>
          </cell>
          <cell r="I252">
            <v>70186886.629999995</v>
          </cell>
          <cell r="J252">
            <v>83906711.329999998</v>
          </cell>
          <cell r="K252">
            <v>97088842.109999999</v>
          </cell>
          <cell r="L252">
            <v>110292804.72</v>
          </cell>
          <cell r="M252">
            <v>123336255.81</v>
          </cell>
          <cell r="N252">
            <v>136546305.53999999</v>
          </cell>
          <cell r="O252">
            <v>149888175.39999998</v>
          </cell>
          <cell r="P252">
            <v>166254398.13999999</v>
          </cell>
          <cell r="Q252">
            <v>183451132.17999998</v>
          </cell>
        </row>
        <row r="253">
          <cell r="D253" t="str">
            <v>Line Charges</v>
          </cell>
          <cell r="E253">
            <v>-185285643.50999999</v>
          </cell>
          <cell r="F253">
            <v>-19586207.18</v>
          </cell>
          <cell r="G253">
            <v>-38936366.469999999</v>
          </cell>
          <cell r="H253">
            <v>-56116167.07</v>
          </cell>
          <cell r="I253">
            <v>-70888755.5</v>
          </cell>
          <cell r="J253">
            <v>-84745778.439999998</v>
          </cell>
          <cell r="K253">
            <v>-98059730.530000001</v>
          </cell>
          <cell r="L253">
            <v>-111395732.77</v>
          </cell>
          <cell r="M253">
            <v>-124569618.36999999</v>
          </cell>
          <cell r="N253">
            <v>-137911768.59999999</v>
          </cell>
          <cell r="O253">
            <v>-151387057.16</v>
          </cell>
          <cell r="P253">
            <v>-167916942.13</v>
          </cell>
          <cell r="Q253">
            <v>-185285643.50999999</v>
          </cell>
        </row>
        <row r="254">
          <cell r="D254" t="str">
            <v>Total Network Loses</v>
          </cell>
          <cell r="E254">
            <v>-2100675.29</v>
          </cell>
          <cell r="F254">
            <v>-197553.55999999866</v>
          </cell>
          <cell r="G254">
            <v>-409424.04999999702</v>
          </cell>
          <cell r="H254">
            <v>-602649.21000000089</v>
          </cell>
          <cell r="I254">
            <v>-776102.54000000085</v>
          </cell>
          <cell r="J254">
            <v>-948208.58000000182</v>
          </cell>
          <cell r="K254">
            <v>-1119405.8500000017</v>
          </cell>
          <cell r="L254">
            <v>-1287165.6700000018</v>
          </cell>
          <cell r="M254">
            <v>-1449664.6100000013</v>
          </cell>
          <cell r="N254">
            <v>-1612204.7600000012</v>
          </cell>
          <cell r="O254">
            <v>-1757378.0900000012</v>
          </cell>
          <cell r="P254">
            <v>-1927108.2100000023</v>
          </cell>
          <cell r="Q254">
            <v>-2100675.2900000042</v>
          </cell>
        </row>
        <row r="255">
          <cell r="B255">
            <v>6</v>
          </cell>
          <cell r="D255" t="str">
            <v>Total Transmission &amp; Distribution Costs</v>
          </cell>
          <cell r="E255">
            <v>-45796268.660000011</v>
          </cell>
          <cell r="F255">
            <v>-3765059.0599999987</v>
          </cell>
          <cell r="G255">
            <v>-7593644.8699999973</v>
          </cell>
          <cell r="H255">
            <v>-11436029.220000001</v>
          </cell>
          <cell r="I255">
            <v>-15284035.120000001</v>
          </cell>
          <cell r="J255">
            <v>-19134054.25</v>
          </cell>
          <cell r="K255">
            <v>-23004248.670000002</v>
          </cell>
          <cell r="L255">
            <v>-26873538.920000002</v>
          </cell>
          <cell r="M255">
            <v>-30724959.940000001</v>
          </cell>
          <cell r="N255">
            <v>-34561024.840000004</v>
          </cell>
          <cell r="O255">
            <v>-38312227.110000007</v>
          </cell>
          <cell r="P255">
            <v>-42059843.140000008</v>
          </cell>
          <cell r="Q255">
            <v>-45796268.660000011</v>
          </cell>
        </row>
        <row r="257">
          <cell r="D257" t="str">
            <v>Other Income</v>
          </cell>
        </row>
        <row r="258">
          <cell r="D258" t="str">
            <v>Energy Transmission Rev (TP)</v>
          </cell>
          <cell r="E258">
            <v>5040000</v>
          </cell>
          <cell r="F258">
            <v>420000</v>
          </cell>
          <cell r="G258">
            <v>840000</v>
          </cell>
          <cell r="H258">
            <v>1260000</v>
          </cell>
          <cell r="I258">
            <v>1680000</v>
          </cell>
          <cell r="J258">
            <v>2100000</v>
          </cell>
          <cell r="K258">
            <v>2520000</v>
          </cell>
          <cell r="L258">
            <v>2940000</v>
          </cell>
          <cell r="M258">
            <v>3360000</v>
          </cell>
          <cell r="N258">
            <v>3780000</v>
          </cell>
          <cell r="O258">
            <v>4200000</v>
          </cell>
          <cell r="P258">
            <v>4620000</v>
          </cell>
          <cell r="Q258">
            <v>5040000</v>
          </cell>
        </row>
        <row r="259">
          <cell r="D259" t="str">
            <v>Lease/Rental Income</v>
          </cell>
          <cell r="E259">
            <v>163199.66</v>
          </cell>
          <cell r="F259">
            <v>15801.33</v>
          </cell>
          <cell r="G259">
            <v>31601.33</v>
          </cell>
          <cell r="H259">
            <v>47401.33</v>
          </cell>
          <cell r="I259">
            <v>63201.33</v>
          </cell>
          <cell r="J259">
            <v>75701.33</v>
          </cell>
          <cell r="K259">
            <v>88201.33</v>
          </cell>
          <cell r="L259">
            <v>100701.33</v>
          </cell>
          <cell r="M259">
            <v>113201.33</v>
          </cell>
          <cell r="N259">
            <v>125701.33</v>
          </cell>
          <cell r="O259">
            <v>138201.33000000002</v>
          </cell>
          <cell r="P259">
            <v>150701.33000000002</v>
          </cell>
          <cell r="Q259">
            <v>163199.66</v>
          </cell>
        </row>
        <row r="260">
          <cell r="D260" t="str">
            <v>Miscellaneous Income</v>
          </cell>
          <cell r="E260">
            <v>4535344.04</v>
          </cell>
          <cell r="F260">
            <v>366695.67</v>
          </cell>
          <cell r="G260">
            <v>733391.34</v>
          </cell>
          <cell r="H260">
            <v>1152587.01</v>
          </cell>
          <cell r="I260">
            <v>1514282.68</v>
          </cell>
          <cell r="J260">
            <v>1875978.3499999999</v>
          </cell>
          <cell r="K260">
            <v>2290174.02</v>
          </cell>
          <cell r="L260">
            <v>2646869.69</v>
          </cell>
          <cell r="M260">
            <v>3003565.36</v>
          </cell>
          <cell r="N260">
            <v>3412760.03</v>
          </cell>
          <cell r="O260">
            <v>3769454.6999999997</v>
          </cell>
          <cell r="P260">
            <v>4126149.3699999996</v>
          </cell>
          <cell r="Q260">
            <v>4535344.04</v>
          </cell>
        </row>
        <row r="261">
          <cell r="D261" t="str">
            <v>Retail Meter Revenue</v>
          </cell>
          <cell r="E261">
            <v>3387972</v>
          </cell>
          <cell r="F261">
            <v>286193.37</v>
          </cell>
          <cell r="G261">
            <v>571921.90999999992</v>
          </cell>
          <cell r="H261">
            <v>854876.44</v>
          </cell>
          <cell r="I261">
            <v>1139675.31</v>
          </cell>
          <cell r="J261">
            <v>1421730.1600000001</v>
          </cell>
          <cell r="K261">
            <v>1705599.36</v>
          </cell>
          <cell r="L261">
            <v>1989003.73</v>
          </cell>
          <cell r="M261">
            <v>2265240.65</v>
          </cell>
          <cell r="N261">
            <v>2547715.35</v>
          </cell>
          <cell r="O261">
            <v>2827521</v>
          </cell>
          <cell r="P261">
            <v>3109066.0300000003</v>
          </cell>
          <cell r="Q261">
            <v>3387972</v>
          </cell>
        </row>
        <row r="262">
          <cell r="D262" t="str">
            <v>Steam/Hot Water Revenues</v>
          </cell>
          <cell r="E262">
            <v>4787510</v>
          </cell>
          <cell r="F262">
            <v>317655</v>
          </cell>
          <cell r="G262">
            <v>635310</v>
          </cell>
          <cell r="H262">
            <v>1046548</v>
          </cell>
          <cell r="I262">
            <v>1457786</v>
          </cell>
          <cell r="J262">
            <v>1869024</v>
          </cell>
          <cell r="K262">
            <v>2280262</v>
          </cell>
          <cell r="L262">
            <v>2691500</v>
          </cell>
          <cell r="M262">
            <v>3102738</v>
          </cell>
          <cell r="N262">
            <v>3513976</v>
          </cell>
          <cell r="O262">
            <v>3925214</v>
          </cell>
          <cell r="P262">
            <v>4336452</v>
          </cell>
          <cell r="Q262">
            <v>4787510</v>
          </cell>
        </row>
        <row r="263">
          <cell r="D263" t="str">
            <v>Coal Purchases - DEC</v>
          </cell>
          <cell r="E263">
            <v>-1200000</v>
          </cell>
          <cell r="F263">
            <v>-100000</v>
          </cell>
          <cell r="G263">
            <v>-200000</v>
          </cell>
          <cell r="H263">
            <v>-300000</v>
          </cell>
          <cell r="I263">
            <v>-400000</v>
          </cell>
          <cell r="J263">
            <v>-500000</v>
          </cell>
          <cell r="K263">
            <v>-600000</v>
          </cell>
          <cell r="L263">
            <v>-700000</v>
          </cell>
          <cell r="M263">
            <v>-800000</v>
          </cell>
          <cell r="N263">
            <v>-900000</v>
          </cell>
          <cell r="O263">
            <v>-1000000</v>
          </cell>
          <cell r="P263">
            <v>-1100000</v>
          </cell>
          <cell r="Q263">
            <v>-1200000</v>
          </cell>
        </row>
        <row r="264">
          <cell r="B264">
            <v>7</v>
          </cell>
          <cell r="D264" t="str">
            <v>Other Income</v>
          </cell>
          <cell r="E264">
            <v>16714025.699999999</v>
          </cell>
          <cell r="F264">
            <v>1306345.3700000001</v>
          </cell>
          <cell r="G264">
            <v>2612224.58</v>
          </cell>
          <cell r="H264">
            <v>4061412.7800000003</v>
          </cell>
          <cell r="I264">
            <v>5454945.3200000003</v>
          </cell>
          <cell r="J264">
            <v>6842433.8399999999</v>
          </cell>
          <cell r="K264">
            <v>8284236.71</v>
          </cell>
          <cell r="L264">
            <v>9668074.75</v>
          </cell>
          <cell r="M264">
            <v>11044745.34</v>
          </cell>
          <cell r="N264">
            <v>12480152.709999999</v>
          </cell>
          <cell r="O264">
            <v>13860391.029999999</v>
          </cell>
          <cell r="P264">
            <v>15242368.729999999</v>
          </cell>
          <cell r="Q264">
            <v>16714025.699999999</v>
          </cell>
        </row>
        <row r="266">
          <cell r="C266" t="str">
            <v>GROSS CONTRIBUTION</v>
          </cell>
          <cell r="E266">
            <v>478039842.72999996</v>
          </cell>
          <cell r="F266">
            <v>40152574.330000006</v>
          </cell>
          <cell r="G266">
            <v>81345158.409999996</v>
          </cell>
          <cell r="H266">
            <v>119260678.17</v>
          </cell>
          <cell r="I266">
            <v>159348039.5</v>
          </cell>
          <cell r="J266">
            <v>200325739.44</v>
          </cell>
          <cell r="K266">
            <v>240602869.31999999</v>
          </cell>
          <cell r="L266">
            <v>284681004.32999998</v>
          </cell>
          <cell r="M266">
            <v>326865982.44</v>
          </cell>
          <cell r="N266">
            <v>371567974.52999997</v>
          </cell>
          <cell r="O266">
            <v>408625732.33999997</v>
          </cell>
          <cell r="P266">
            <v>443394243.41999996</v>
          </cell>
          <cell r="Q266">
            <v>478039842.72999996</v>
          </cell>
        </row>
        <row r="268">
          <cell r="C268" t="str">
            <v>Expenses</v>
          </cell>
        </row>
        <row r="269">
          <cell r="D269" t="str">
            <v>Staff costs</v>
          </cell>
        </row>
        <row r="270">
          <cell r="D270" t="str">
            <v>Salary / Pay</v>
          </cell>
          <cell r="E270">
            <v>19790061.739999998</v>
          </cell>
          <cell r="F270">
            <v>1640985.44</v>
          </cell>
          <cell r="G270">
            <v>3281970.88</v>
          </cell>
          <cell r="H270">
            <v>4922956.32</v>
          </cell>
          <cell r="I270">
            <v>6563941.7599999998</v>
          </cell>
          <cell r="J270">
            <v>8204927.1999999993</v>
          </cell>
          <cell r="K270">
            <v>9816287.1999999993</v>
          </cell>
          <cell r="L270">
            <v>11427647.199999999</v>
          </cell>
          <cell r="M270">
            <v>13068632.639999999</v>
          </cell>
          <cell r="N270">
            <v>14709618.079999998</v>
          </cell>
          <cell r="O270">
            <v>16403099.299999999</v>
          </cell>
          <cell r="P270">
            <v>18096580.52</v>
          </cell>
          <cell r="Q270">
            <v>19790061.739999998</v>
          </cell>
        </row>
        <row r="271">
          <cell r="D271" t="str">
            <v>Bonus</v>
          </cell>
          <cell r="E271">
            <v>3010689.69</v>
          </cell>
          <cell r="F271">
            <v>248832.36</v>
          </cell>
          <cell r="G271">
            <v>497664.72</v>
          </cell>
          <cell r="H271">
            <v>746497.08</v>
          </cell>
          <cell r="I271">
            <v>995329.44</v>
          </cell>
          <cell r="J271">
            <v>1244161.7999999998</v>
          </cell>
          <cell r="K271">
            <v>1492994.1599999997</v>
          </cell>
          <cell r="L271">
            <v>1741826.5199999996</v>
          </cell>
          <cell r="M271">
            <v>1990658.8799999994</v>
          </cell>
          <cell r="N271">
            <v>2239491.2399999993</v>
          </cell>
          <cell r="O271">
            <v>2496557.3899999992</v>
          </cell>
          <cell r="P271">
            <v>2753623.5399999991</v>
          </cell>
          <cell r="Q271">
            <v>3010689.689999999</v>
          </cell>
        </row>
        <row r="272">
          <cell r="D272" t="str">
            <v>Temp Employees  Wages</v>
          </cell>
          <cell r="E272">
            <v>346852.24</v>
          </cell>
          <cell r="F272">
            <v>31487.87</v>
          </cell>
          <cell r="G272">
            <v>62975.539999999994</v>
          </cell>
          <cell r="H272">
            <v>94463.209999999992</v>
          </cell>
          <cell r="I272">
            <v>125950.87999999999</v>
          </cell>
          <cell r="J272">
            <v>157438.54999999999</v>
          </cell>
          <cell r="K272">
            <v>189926.21999999997</v>
          </cell>
          <cell r="L272">
            <v>219413.88999999996</v>
          </cell>
          <cell r="M272">
            <v>245901.55999999994</v>
          </cell>
          <cell r="N272">
            <v>271139.22999999992</v>
          </cell>
          <cell r="O272">
            <v>296376.89999999991</v>
          </cell>
          <cell r="P272">
            <v>321614.56999999989</v>
          </cell>
          <cell r="Q272">
            <v>346852.23999999987</v>
          </cell>
        </row>
        <row r="273">
          <cell r="D273" t="str">
            <v>Capitalised Salary</v>
          </cell>
          <cell r="E273">
            <v>-246000</v>
          </cell>
          <cell r="F273">
            <v>-20500</v>
          </cell>
          <cell r="G273">
            <v>-41000</v>
          </cell>
          <cell r="H273">
            <v>-61500</v>
          </cell>
          <cell r="I273">
            <v>-82000</v>
          </cell>
          <cell r="J273">
            <v>-102500</v>
          </cell>
          <cell r="K273">
            <v>-123000</v>
          </cell>
          <cell r="L273">
            <v>-143500</v>
          </cell>
          <cell r="M273">
            <v>-164000</v>
          </cell>
          <cell r="N273">
            <v>-184500</v>
          </cell>
          <cell r="O273">
            <v>-205000</v>
          </cell>
          <cell r="P273">
            <v>-225500</v>
          </cell>
          <cell r="Q273">
            <v>-246000</v>
          </cell>
        </row>
        <row r="274">
          <cell r="D274" t="str">
            <v>Accident Insurance</v>
          </cell>
          <cell r="E274">
            <v>329560.71000000002</v>
          </cell>
          <cell r="F274">
            <v>27475.01</v>
          </cell>
          <cell r="G274">
            <v>54950.02</v>
          </cell>
          <cell r="H274">
            <v>82425.03</v>
          </cell>
          <cell r="I274">
            <v>109810.67</v>
          </cell>
          <cell r="J274">
            <v>137059.66999999998</v>
          </cell>
          <cell r="K274">
            <v>163885.02999999997</v>
          </cell>
          <cell r="L274">
            <v>190710.38999999996</v>
          </cell>
          <cell r="M274">
            <v>217959.38999999996</v>
          </cell>
          <cell r="N274">
            <v>245208.38999999996</v>
          </cell>
          <cell r="O274">
            <v>273325.82999999996</v>
          </cell>
          <cell r="P274">
            <v>301443.26999999996</v>
          </cell>
          <cell r="Q274">
            <v>329560.70999999996</v>
          </cell>
        </row>
        <row r="275">
          <cell r="D275" t="str">
            <v>Fringe Benefit Tax</v>
          </cell>
          <cell r="E275">
            <v>39900.04</v>
          </cell>
          <cell r="F275">
            <v>2616.67</v>
          </cell>
          <cell r="G275">
            <v>4958.34</v>
          </cell>
          <cell r="H275">
            <v>9975.01</v>
          </cell>
          <cell r="I275">
            <v>12591.68</v>
          </cell>
          <cell r="J275">
            <v>14933.35</v>
          </cell>
          <cell r="K275">
            <v>19950.02</v>
          </cell>
          <cell r="L275">
            <v>22291.690000000002</v>
          </cell>
          <cell r="M275">
            <v>24908.36</v>
          </cell>
          <cell r="N275">
            <v>29925.03</v>
          </cell>
          <cell r="O275">
            <v>32266.699999999997</v>
          </cell>
          <cell r="P275">
            <v>34608.369999999995</v>
          </cell>
          <cell r="Q275">
            <v>39900.039999999994</v>
          </cell>
        </row>
        <row r="276">
          <cell r="D276" t="str">
            <v>Membership Fees - Staff</v>
          </cell>
          <cell r="E276">
            <v>75550</v>
          </cell>
          <cell r="F276">
            <v>8625</v>
          </cell>
          <cell r="G276">
            <v>16550</v>
          </cell>
          <cell r="H276">
            <v>23675</v>
          </cell>
          <cell r="I276">
            <v>28600</v>
          </cell>
          <cell r="J276">
            <v>35325</v>
          </cell>
          <cell r="K276">
            <v>40750</v>
          </cell>
          <cell r="L276">
            <v>46425</v>
          </cell>
          <cell r="M276">
            <v>51350</v>
          </cell>
          <cell r="N276">
            <v>59275</v>
          </cell>
          <cell r="O276">
            <v>65200</v>
          </cell>
          <cell r="P276">
            <v>70125</v>
          </cell>
          <cell r="Q276">
            <v>75550</v>
          </cell>
        </row>
        <row r="277">
          <cell r="D277" t="str">
            <v>Recruitment Costs</v>
          </cell>
          <cell r="E277">
            <v>457636.36</v>
          </cell>
          <cell r="F277">
            <v>350526.61</v>
          </cell>
          <cell r="G277">
            <v>360263.86</v>
          </cell>
          <cell r="H277">
            <v>370001.11</v>
          </cell>
          <cell r="I277">
            <v>379738.36</v>
          </cell>
          <cell r="J277">
            <v>389475.61</v>
          </cell>
          <cell r="K277">
            <v>399212.86</v>
          </cell>
          <cell r="L277">
            <v>408950.11</v>
          </cell>
          <cell r="M277">
            <v>418687.36</v>
          </cell>
          <cell r="N277">
            <v>428424.61</v>
          </cell>
          <cell r="O277">
            <v>438161.86</v>
          </cell>
          <cell r="P277">
            <v>447899.11</v>
          </cell>
          <cell r="Q277">
            <v>457636.36</v>
          </cell>
        </row>
        <row r="278">
          <cell r="D278" t="str">
            <v>Training &amp; Conference Costs</v>
          </cell>
          <cell r="E278">
            <v>924618.05</v>
          </cell>
          <cell r="F278">
            <v>91519.55</v>
          </cell>
          <cell r="G278">
            <v>156538.70000000001</v>
          </cell>
          <cell r="H278">
            <v>220057.85</v>
          </cell>
          <cell r="I278">
            <v>336586.65</v>
          </cell>
          <cell r="J278">
            <v>402115.45</v>
          </cell>
          <cell r="K278">
            <v>460144.25</v>
          </cell>
          <cell r="L278">
            <v>553716.05000000005</v>
          </cell>
          <cell r="M278">
            <v>634244.85000000009</v>
          </cell>
          <cell r="N278">
            <v>695273.65000000014</v>
          </cell>
          <cell r="O278">
            <v>801802.45000000019</v>
          </cell>
          <cell r="P278">
            <v>865585.25000000023</v>
          </cell>
          <cell r="Q278">
            <v>924618.05000000028</v>
          </cell>
        </row>
        <row r="279">
          <cell r="D279" t="str">
            <v>Training-TRAVEL &amp; ACCOMM costs</v>
          </cell>
          <cell r="E279">
            <v>301377.61</v>
          </cell>
          <cell r="F279">
            <v>23539.23</v>
          </cell>
          <cell r="G279">
            <v>52778.46</v>
          </cell>
          <cell r="H279">
            <v>80167.69</v>
          </cell>
          <cell r="I279">
            <v>105416.57</v>
          </cell>
          <cell r="J279">
            <v>128965.45000000001</v>
          </cell>
          <cell r="K279">
            <v>153514.33000000002</v>
          </cell>
          <cell r="L279">
            <v>179433.21000000002</v>
          </cell>
          <cell r="M279">
            <v>203982.09000000003</v>
          </cell>
          <cell r="N279">
            <v>227530.97000000003</v>
          </cell>
          <cell r="O279">
            <v>253279.85000000003</v>
          </cell>
          <cell r="P279">
            <v>276828.73000000004</v>
          </cell>
          <cell r="Q279">
            <v>301377.61000000004</v>
          </cell>
        </row>
        <row r="280">
          <cell r="D280" t="str">
            <v>Human Resource Programs</v>
          </cell>
          <cell r="E280">
            <v>459312</v>
          </cell>
          <cell r="F280">
            <v>46361</v>
          </cell>
          <cell r="G280">
            <v>97722</v>
          </cell>
          <cell r="H280">
            <v>139083</v>
          </cell>
          <cell r="I280">
            <v>180444</v>
          </cell>
          <cell r="J280">
            <v>221805</v>
          </cell>
          <cell r="K280">
            <v>263166</v>
          </cell>
          <cell r="L280">
            <v>295857</v>
          </cell>
          <cell r="M280">
            <v>328548</v>
          </cell>
          <cell r="N280">
            <v>361239</v>
          </cell>
          <cell r="O280">
            <v>393930</v>
          </cell>
          <cell r="P280">
            <v>426621</v>
          </cell>
          <cell r="Q280">
            <v>459312</v>
          </cell>
        </row>
        <row r="281">
          <cell r="B281">
            <v>8</v>
          </cell>
          <cell r="D281" t="str">
            <v>Staff Costs</v>
          </cell>
          <cell r="E281">
            <v>25489558.439999998</v>
          </cell>
          <cell r="F281">
            <v>2451468.7400000002</v>
          </cell>
          <cell r="G281">
            <v>4545372.5200000005</v>
          </cell>
          <cell r="H281">
            <v>6627801.3000000007</v>
          </cell>
          <cell r="I281">
            <v>8756410.0100000016</v>
          </cell>
          <cell r="J281">
            <v>10833707.080000002</v>
          </cell>
          <cell r="K281">
            <v>12876830.070000002</v>
          </cell>
          <cell r="L281">
            <v>14942771.060000002</v>
          </cell>
          <cell r="M281">
            <v>17020873.130000003</v>
          </cell>
          <cell r="N281">
            <v>19082625.200000003</v>
          </cell>
          <cell r="O281">
            <v>21249000.280000001</v>
          </cell>
          <cell r="P281">
            <v>23369429.359999999</v>
          </cell>
          <cell r="Q281">
            <v>25489558.439999998</v>
          </cell>
        </row>
        <row r="283">
          <cell r="D283" t="str">
            <v>Outsourced Services</v>
          </cell>
        </row>
        <row r="284">
          <cell r="D284" t="str">
            <v>Contractor/Consultant Travel</v>
          </cell>
          <cell r="E284">
            <v>76404.08</v>
          </cell>
          <cell r="F284">
            <v>8100.34</v>
          </cell>
          <cell r="G284">
            <v>14200.68</v>
          </cell>
          <cell r="H284">
            <v>20301.02</v>
          </cell>
          <cell r="I284">
            <v>28401.360000000001</v>
          </cell>
          <cell r="J284">
            <v>33901.699999999997</v>
          </cell>
          <cell r="K284">
            <v>39402.039999999994</v>
          </cell>
          <cell r="L284">
            <v>46902.37999999999</v>
          </cell>
          <cell r="M284">
            <v>52402.719999999987</v>
          </cell>
          <cell r="N284">
            <v>57903.059999999983</v>
          </cell>
          <cell r="O284">
            <v>65403.39999999998</v>
          </cell>
          <cell r="P284">
            <v>70903.739999999976</v>
          </cell>
          <cell r="Q284">
            <v>76404.079999999973</v>
          </cell>
        </row>
        <row r="285">
          <cell r="D285" t="str">
            <v>Contractor/Consultant General</v>
          </cell>
          <cell r="E285">
            <v>30432029.919999994</v>
          </cell>
          <cell r="F285">
            <v>902155.82999999984</v>
          </cell>
          <cell r="G285">
            <v>2039555.7999999996</v>
          </cell>
          <cell r="H285">
            <v>3305090.2699999996</v>
          </cell>
          <cell r="I285">
            <v>4631374.97</v>
          </cell>
          <cell r="J285">
            <v>5449393.6600000001</v>
          </cell>
          <cell r="K285">
            <v>6211817.2000000002</v>
          </cell>
          <cell r="L285">
            <v>7072105.0800000001</v>
          </cell>
          <cell r="M285">
            <v>7991930.8300000001</v>
          </cell>
          <cell r="N285">
            <v>8739307.5700000003</v>
          </cell>
          <cell r="O285">
            <v>9625399.7699999996</v>
          </cell>
          <cell r="P285">
            <v>10634582.719999999</v>
          </cell>
          <cell r="Q285">
            <v>11692346.159999998</v>
          </cell>
        </row>
        <row r="286">
          <cell r="B286">
            <v>9</v>
          </cell>
          <cell r="D286" t="str">
            <v>Generation Outsourced</v>
          </cell>
          <cell r="F286">
            <v>1737807.74</v>
          </cell>
          <cell r="G286">
            <v>3612317.8</v>
          </cell>
          <cell r="H286">
            <v>5325508.62</v>
          </cell>
          <cell r="I286">
            <v>7643189.04</v>
          </cell>
          <cell r="J286">
            <v>9430090.6999999993</v>
          </cell>
          <cell r="K286">
            <v>10892932.049999999</v>
          </cell>
          <cell r="L286">
            <v>12433139.619999999</v>
          </cell>
          <cell r="M286">
            <v>14073915.549999999</v>
          </cell>
          <cell r="N286">
            <v>15206834.469999999</v>
          </cell>
          <cell r="O286">
            <v>16398751.509999998</v>
          </cell>
          <cell r="P286">
            <v>17483258.729999997</v>
          </cell>
          <cell r="Q286">
            <v>18739683.759999998</v>
          </cell>
        </row>
        <row r="287">
          <cell r="D287" t="str">
            <v>Finance Outsourcing</v>
          </cell>
          <cell r="E287">
            <v>1274666.6599999999</v>
          </cell>
          <cell r="F287">
            <v>112333.33</v>
          </cell>
          <cell r="G287">
            <v>224666.66</v>
          </cell>
          <cell r="H287">
            <v>329666.66000000003</v>
          </cell>
          <cell r="I287">
            <v>434666.66000000003</v>
          </cell>
          <cell r="J287">
            <v>539666.66</v>
          </cell>
          <cell r="K287">
            <v>644666.66</v>
          </cell>
          <cell r="L287">
            <v>749666.66</v>
          </cell>
          <cell r="M287">
            <v>854666.66</v>
          </cell>
          <cell r="N287">
            <v>959666.66</v>
          </cell>
          <cell r="O287">
            <v>1064666.6600000001</v>
          </cell>
          <cell r="P287">
            <v>1169666.6600000001</v>
          </cell>
          <cell r="Q287">
            <v>1274666.6600000001</v>
          </cell>
        </row>
        <row r="288">
          <cell r="D288" t="str">
            <v>Treasury Advisory</v>
          </cell>
          <cell r="E288">
            <v>120000</v>
          </cell>
          <cell r="F288">
            <v>5000</v>
          </cell>
          <cell r="G288">
            <v>10000</v>
          </cell>
          <cell r="H288">
            <v>15000</v>
          </cell>
          <cell r="I288">
            <v>20000</v>
          </cell>
          <cell r="J288">
            <v>25000</v>
          </cell>
          <cell r="K288">
            <v>30000</v>
          </cell>
          <cell r="L288">
            <v>35000</v>
          </cell>
          <cell r="M288">
            <v>40000</v>
          </cell>
          <cell r="N288">
            <v>105000</v>
          </cell>
          <cell r="O288">
            <v>110000</v>
          </cell>
          <cell r="P288">
            <v>115000</v>
          </cell>
          <cell r="Q288">
            <v>120000</v>
          </cell>
        </row>
        <row r="289">
          <cell r="D289" t="str">
            <v>Treasury Transactions</v>
          </cell>
          <cell r="E289">
            <v>77400</v>
          </cell>
          <cell r="F289">
            <v>6450</v>
          </cell>
          <cell r="G289">
            <v>12900</v>
          </cell>
          <cell r="H289">
            <v>19350</v>
          </cell>
          <cell r="I289">
            <v>25800</v>
          </cell>
          <cell r="J289">
            <v>32250</v>
          </cell>
          <cell r="K289">
            <v>38700</v>
          </cell>
          <cell r="L289">
            <v>45150</v>
          </cell>
          <cell r="M289">
            <v>51600</v>
          </cell>
          <cell r="N289">
            <v>58050</v>
          </cell>
          <cell r="O289">
            <v>64500</v>
          </cell>
          <cell r="P289">
            <v>70950</v>
          </cell>
          <cell r="Q289">
            <v>77400</v>
          </cell>
        </row>
        <row r="290">
          <cell r="D290" t="str">
            <v>Tax Advisory</v>
          </cell>
          <cell r="E290">
            <v>363902.48</v>
          </cell>
          <cell r="F290">
            <v>27158.54</v>
          </cell>
          <cell r="G290">
            <v>54317.08</v>
          </cell>
          <cell r="H290">
            <v>81475.62</v>
          </cell>
          <cell r="I290">
            <v>138634.16</v>
          </cell>
          <cell r="J290">
            <v>165792.70000000001</v>
          </cell>
          <cell r="K290">
            <v>192951.24000000002</v>
          </cell>
          <cell r="L290">
            <v>229109.78000000003</v>
          </cell>
          <cell r="M290">
            <v>255768.32000000004</v>
          </cell>
          <cell r="N290">
            <v>282926.86000000004</v>
          </cell>
          <cell r="O290">
            <v>309585.40000000002</v>
          </cell>
          <cell r="P290">
            <v>336743.94</v>
          </cell>
          <cell r="Q290">
            <v>363902.48</v>
          </cell>
        </row>
        <row r="291">
          <cell r="D291" t="str">
            <v>Legal Advice</v>
          </cell>
          <cell r="E291">
            <v>2500670.66</v>
          </cell>
          <cell r="F291">
            <v>217688.73</v>
          </cell>
          <cell r="G291">
            <v>430377.46</v>
          </cell>
          <cell r="H291">
            <v>644066.19000000006</v>
          </cell>
          <cell r="I291">
            <v>856754.92</v>
          </cell>
          <cell r="J291">
            <v>1072797.32</v>
          </cell>
          <cell r="K291">
            <v>1247476.0900000001</v>
          </cell>
          <cell r="L291">
            <v>1417154.86</v>
          </cell>
          <cell r="M291">
            <v>1633197.26</v>
          </cell>
          <cell r="N291">
            <v>1850813.61</v>
          </cell>
          <cell r="O291">
            <v>2067429.9600000002</v>
          </cell>
          <cell r="P291">
            <v>2284046.31</v>
          </cell>
          <cell r="Q291">
            <v>2500670.66</v>
          </cell>
        </row>
        <row r="292">
          <cell r="D292" t="str">
            <v>Business Advisory Services</v>
          </cell>
          <cell r="E292">
            <v>82317.039999999994</v>
          </cell>
          <cell r="F292">
            <v>5792.68</v>
          </cell>
          <cell r="G292">
            <v>11585.36</v>
          </cell>
          <cell r="H292">
            <v>17378.04</v>
          </cell>
          <cell r="I292">
            <v>34451.21</v>
          </cell>
          <cell r="J292">
            <v>40243.89</v>
          </cell>
          <cell r="K292">
            <v>46036.57</v>
          </cell>
          <cell r="L292">
            <v>51829.25</v>
          </cell>
          <cell r="M292">
            <v>57621.93</v>
          </cell>
          <cell r="N292">
            <v>63414.61</v>
          </cell>
          <cell r="O292">
            <v>69207.290000000008</v>
          </cell>
          <cell r="P292">
            <v>74999.97</v>
          </cell>
          <cell r="Q292">
            <v>82317.040000000008</v>
          </cell>
        </row>
        <row r="293">
          <cell r="D293" t="str">
            <v>Information Service Providers</v>
          </cell>
          <cell r="E293">
            <v>153750</v>
          </cell>
          <cell r="F293">
            <v>625</v>
          </cell>
          <cell r="G293">
            <v>92500</v>
          </cell>
          <cell r="H293">
            <v>93125</v>
          </cell>
          <cell r="I293">
            <v>93750</v>
          </cell>
          <cell r="J293">
            <v>94375</v>
          </cell>
          <cell r="K293">
            <v>95000</v>
          </cell>
          <cell r="L293">
            <v>95625</v>
          </cell>
          <cell r="M293">
            <v>96250</v>
          </cell>
          <cell r="N293">
            <v>96875</v>
          </cell>
          <cell r="O293">
            <v>152500</v>
          </cell>
          <cell r="P293">
            <v>153125</v>
          </cell>
          <cell r="Q293">
            <v>153750</v>
          </cell>
        </row>
        <row r="294">
          <cell r="D294" t="str">
            <v>Risk Management</v>
          </cell>
          <cell r="E294">
            <v>24999.96</v>
          </cell>
          <cell r="F294">
            <v>2083.33</v>
          </cell>
          <cell r="G294">
            <v>4166.66</v>
          </cell>
          <cell r="H294">
            <v>6249.99</v>
          </cell>
          <cell r="I294">
            <v>8333.32</v>
          </cell>
          <cell r="J294">
            <v>10416.65</v>
          </cell>
          <cell r="K294">
            <v>12499.98</v>
          </cell>
          <cell r="L294">
            <v>14583.31</v>
          </cell>
          <cell r="M294">
            <v>16666.64</v>
          </cell>
          <cell r="N294">
            <v>18749.97</v>
          </cell>
          <cell r="O294">
            <v>20833.300000000003</v>
          </cell>
          <cell r="P294">
            <v>22916.630000000005</v>
          </cell>
          <cell r="Q294">
            <v>24999.960000000006</v>
          </cell>
        </row>
        <row r="295">
          <cell r="D295" t="str">
            <v>Internal Audit</v>
          </cell>
          <cell r="E295">
            <v>249999.96</v>
          </cell>
          <cell r="F295">
            <v>20833.330000000002</v>
          </cell>
          <cell r="G295">
            <v>41666.660000000003</v>
          </cell>
          <cell r="H295">
            <v>62499.990000000005</v>
          </cell>
          <cell r="I295">
            <v>83333.320000000007</v>
          </cell>
          <cell r="J295">
            <v>104166.65000000001</v>
          </cell>
          <cell r="K295">
            <v>124999.98000000001</v>
          </cell>
          <cell r="L295">
            <v>145833.31</v>
          </cell>
          <cell r="M295">
            <v>166666.64000000001</v>
          </cell>
          <cell r="N295">
            <v>187499.97000000003</v>
          </cell>
          <cell r="O295">
            <v>208333.30000000005</v>
          </cell>
          <cell r="P295">
            <v>229166.63000000006</v>
          </cell>
          <cell r="Q295">
            <v>249999.96000000008</v>
          </cell>
        </row>
        <row r="296">
          <cell r="D296" t="str">
            <v>External Audit</v>
          </cell>
          <cell r="E296">
            <v>200682.88</v>
          </cell>
          <cell r="F296">
            <v>52140.24</v>
          </cell>
          <cell r="G296">
            <v>104280.48</v>
          </cell>
          <cell r="H296">
            <v>156420.72</v>
          </cell>
          <cell r="I296">
            <v>158560.95999999999</v>
          </cell>
          <cell r="J296">
            <v>160701.19999999998</v>
          </cell>
          <cell r="K296">
            <v>162841.43999999997</v>
          </cell>
          <cell r="L296">
            <v>189981.67999999996</v>
          </cell>
          <cell r="M296">
            <v>192121.91999999995</v>
          </cell>
          <cell r="N296">
            <v>194262.15999999995</v>
          </cell>
          <cell r="O296">
            <v>196402.39999999994</v>
          </cell>
          <cell r="P296">
            <v>198542.63999999993</v>
          </cell>
          <cell r="Q296">
            <v>200682.87999999992</v>
          </cell>
        </row>
        <row r="297">
          <cell r="D297" t="str">
            <v>IT Outsourcing</v>
          </cell>
          <cell r="E297">
            <v>2320089.96</v>
          </cell>
          <cell r="F297">
            <v>193340.83</v>
          </cell>
          <cell r="G297">
            <v>386681.66</v>
          </cell>
          <cell r="H297">
            <v>580022.49</v>
          </cell>
          <cell r="I297">
            <v>773363.32</v>
          </cell>
          <cell r="J297">
            <v>966704.14999999991</v>
          </cell>
          <cell r="K297">
            <v>1160044.98</v>
          </cell>
          <cell r="L297">
            <v>1353385.81</v>
          </cell>
          <cell r="M297">
            <v>1546726.6400000001</v>
          </cell>
          <cell r="N297">
            <v>1740067.4700000002</v>
          </cell>
          <cell r="O297">
            <v>1933408.3000000003</v>
          </cell>
          <cell r="P297">
            <v>2126749.1300000004</v>
          </cell>
          <cell r="Q297">
            <v>2320089.9600000004</v>
          </cell>
        </row>
        <row r="298">
          <cell r="D298" t="str">
            <v>Comms Outsourcing</v>
          </cell>
          <cell r="E298">
            <v>881880.04</v>
          </cell>
          <cell r="F298">
            <v>73096.67</v>
          </cell>
          <cell r="G298">
            <v>146193.34</v>
          </cell>
          <cell r="H298">
            <v>219294.01</v>
          </cell>
          <cell r="I298">
            <v>292394.68</v>
          </cell>
          <cell r="J298">
            <v>365495.35</v>
          </cell>
          <cell r="K298">
            <v>438596.01999999996</v>
          </cell>
          <cell r="L298">
            <v>511696.68999999994</v>
          </cell>
          <cell r="M298">
            <v>584797.36</v>
          </cell>
          <cell r="N298">
            <v>657898.03</v>
          </cell>
          <cell r="O298">
            <v>730998.70000000007</v>
          </cell>
          <cell r="P298">
            <v>804099.37000000011</v>
          </cell>
          <cell r="Q298">
            <v>881880.04000000015</v>
          </cell>
        </row>
        <row r="299">
          <cell r="D299" t="str">
            <v>Comms Remedial</v>
          </cell>
          <cell r="E299">
            <v>468000</v>
          </cell>
          <cell r="F299">
            <v>37830</v>
          </cell>
          <cell r="G299">
            <v>75660</v>
          </cell>
          <cell r="H299">
            <v>116994</v>
          </cell>
          <cell r="I299">
            <v>154828</v>
          </cell>
          <cell r="J299">
            <v>192662</v>
          </cell>
          <cell r="K299">
            <v>233996</v>
          </cell>
          <cell r="L299">
            <v>271830</v>
          </cell>
          <cell r="M299">
            <v>309664</v>
          </cell>
          <cell r="N299">
            <v>350998</v>
          </cell>
          <cell r="O299">
            <v>388832</v>
          </cell>
          <cell r="P299">
            <v>426666</v>
          </cell>
          <cell r="Q299">
            <v>468000</v>
          </cell>
        </row>
        <row r="300">
          <cell r="D300" t="str">
            <v>IT Outsourcing - Non Contract</v>
          </cell>
          <cell r="E300">
            <v>9999.9599999999991</v>
          </cell>
          <cell r="F300">
            <v>833.33</v>
          </cell>
          <cell r="G300">
            <v>1666.66</v>
          </cell>
          <cell r="H300">
            <v>2499.9900000000002</v>
          </cell>
          <cell r="I300">
            <v>3333.32</v>
          </cell>
          <cell r="J300">
            <v>4166.6500000000005</v>
          </cell>
          <cell r="K300">
            <v>4999.9800000000005</v>
          </cell>
          <cell r="L300">
            <v>5833.31</v>
          </cell>
          <cell r="M300">
            <v>6666.64</v>
          </cell>
          <cell r="N300">
            <v>7499.97</v>
          </cell>
          <cell r="O300">
            <v>8333.3000000000011</v>
          </cell>
          <cell r="P300">
            <v>9166.630000000001</v>
          </cell>
          <cell r="Q300">
            <v>9999.9600000000009</v>
          </cell>
        </row>
        <row r="301">
          <cell r="D301" t="str">
            <v>Contingency (CEO)</v>
          </cell>
          <cell r="E301">
            <v>1000000</v>
          </cell>
          <cell r="F301">
            <v>80000</v>
          </cell>
          <cell r="G301">
            <v>165000</v>
          </cell>
          <cell r="H301">
            <v>250000</v>
          </cell>
          <cell r="I301">
            <v>330000</v>
          </cell>
          <cell r="J301">
            <v>415000</v>
          </cell>
          <cell r="K301">
            <v>500000</v>
          </cell>
          <cell r="L301">
            <v>580000</v>
          </cell>
          <cell r="M301">
            <v>665000</v>
          </cell>
          <cell r="N301">
            <v>750000</v>
          </cell>
          <cell r="O301">
            <v>830000</v>
          </cell>
          <cell r="P301">
            <v>915000</v>
          </cell>
          <cell r="Q301">
            <v>1000000</v>
          </cell>
        </row>
        <row r="302">
          <cell r="D302" t="str">
            <v>Materials</v>
          </cell>
          <cell r="E302">
            <v>1706438</v>
          </cell>
          <cell r="F302">
            <v>24167</v>
          </cell>
          <cell r="G302">
            <v>44834</v>
          </cell>
          <cell r="H302">
            <v>92084</v>
          </cell>
          <cell r="I302">
            <v>138834</v>
          </cell>
          <cell r="J302">
            <v>187084</v>
          </cell>
          <cell r="K302">
            <v>230334</v>
          </cell>
          <cell r="L302">
            <v>284684</v>
          </cell>
          <cell r="M302">
            <v>327934</v>
          </cell>
          <cell r="N302">
            <v>371184</v>
          </cell>
          <cell r="O302">
            <v>419934</v>
          </cell>
          <cell r="P302">
            <v>463184</v>
          </cell>
          <cell r="Q302">
            <v>506438</v>
          </cell>
        </row>
        <row r="303">
          <cell r="B303">
            <v>10</v>
          </cell>
          <cell r="D303" t="str">
            <v>Outsourced Services</v>
          </cell>
          <cell r="E303">
            <v>41943231.600000001</v>
          </cell>
          <cell r="F303">
            <v>3507436.9200000004</v>
          </cell>
          <cell r="G303">
            <v>7472570.3000000007</v>
          </cell>
          <cell r="H303">
            <v>11337026.610000001</v>
          </cell>
          <cell r="I303">
            <v>15850003.240000002</v>
          </cell>
          <cell r="J303">
            <v>19289908.280000001</v>
          </cell>
          <cell r="K303">
            <v>22307294.23</v>
          </cell>
          <cell r="L303">
            <v>25533510.740000002</v>
          </cell>
          <cell r="M303">
            <v>28923597.110000003</v>
          </cell>
          <cell r="N303">
            <v>31698951.410000004</v>
          </cell>
          <cell r="O303">
            <v>34664519.290000007</v>
          </cell>
          <cell r="P303">
            <v>37588768.100000009</v>
          </cell>
          <cell r="Q303">
            <v>40743231.600000009</v>
          </cell>
        </row>
        <row r="305">
          <cell r="D305" t="str">
            <v>Plant / Vehicle / Property</v>
          </cell>
        </row>
        <row r="306">
          <cell r="D306" t="str">
            <v>Plant &amp; equip costs</v>
          </cell>
          <cell r="E306">
            <v>27000</v>
          </cell>
          <cell r="F306">
            <v>2250</v>
          </cell>
          <cell r="G306">
            <v>4500</v>
          </cell>
          <cell r="H306">
            <v>6750</v>
          </cell>
          <cell r="I306">
            <v>9000</v>
          </cell>
          <cell r="J306">
            <v>11250</v>
          </cell>
          <cell r="K306">
            <v>13500</v>
          </cell>
          <cell r="L306">
            <v>15750</v>
          </cell>
          <cell r="M306">
            <v>18000</v>
          </cell>
          <cell r="N306">
            <v>20250</v>
          </cell>
          <cell r="O306">
            <v>22500</v>
          </cell>
          <cell r="P306">
            <v>24750</v>
          </cell>
          <cell r="Q306">
            <v>27000</v>
          </cell>
        </row>
        <row r="307">
          <cell r="D307" t="str">
            <v>Vehicle Leases</v>
          </cell>
          <cell r="E307">
            <v>220320</v>
          </cell>
          <cell r="F307">
            <v>19160</v>
          </cell>
          <cell r="G307">
            <v>38320</v>
          </cell>
          <cell r="H307">
            <v>57480</v>
          </cell>
          <cell r="I307">
            <v>76640</v>
          </cell>
          <cell r="J307">
            <v>95800</v>
          </cell>
          <cell r="K307">
            <v>114960</v>
          </cell>
          <cell r="L307">
            <v>134120</v>
          </cell>
          <cell r="M307">
            <v>153280</v>
          </cell>
          <cell r="N307">
            <v>170040</v>
          </cell>
          <cell r="O307">
            <v>186800</v>
          </cell>
          <cell r="P307">
            <v>203560</v>
          </cell>
          <cell r="Q307">
            <v>220320</v>
          </cell>
        </row>
        <row r="308">
          <cell r="D308" t="str">
            <v>Vehicle running costs FUEL</v>
          </cell>
          <cell r="E308">
            <v>201700.92</v>
          </cell>
          <cell r="F308">
            <v>16808.41</v>
          </cell>
          <cell r="G308">
            <v>33616.82</v>
          </cell>
          <cell r="H308">
            <v>50425.229999999996</v>
          </cell>
          <cell r="I308">
            <v>67233.64</v>
          </cell>
          <cell r="J308">
            <v>84042.05</v>
          </cell>
          <cell r="K308">
            <v>100850.46</v>
          </cell>
          <cell r="L308">
            <v>117658.87000000001</v>
          </cell>
          <cell r="M308">
            <v>134467.28</v>
          </cell>
          <cell r="N308">
            <v>151275.69</v>
          </cell>
          <cell r="O308">
            <v>168084.1</v>
          </cell>
          <cell r="P308">
            <v>184892.51</v>
          </cell>
          <cell r="Q308">
            <v>201700.92</v>
          </cell>
        </row>
        <row r="309">
          <cell r="D309" t="str">
            <v>Vehicle costs MTCE / OTHER</v>
          </cell>
          <cell r="E309">
            <v>29400</v>
          </cell>
          <cell r="F309">
            <v>2450</v>
          </cell>
          <cell r="G309">
            <v>4900</v>
          </cell>
          <cell r="H309">
            <v>7350</v>
          </cell>
          <cell r="I309">
            <v>9800</v>
          </cell>
          <cell r="J309">
            <v>12250</v>
          </cell>
          <cell r="K309">
            <v>14700</v>
          </cell>
          <cell r="L309">
            <v>17150</v>
          </cell>
          <cell r="M309">
            <v>19600</v>
          </cell>
          <cell r="N309">
            <v>22050</v>
          </cell>
          <cell r="O309">
            <v>24500</v>
          </cell>
          <cell r="P309">
            <v>26950</v>
          </cell>
          <cell r="Q309">
            <v>29400</v>
          </cell>
        </row>
        <row r="310">
          <cell r="D310" t="str">
            <v>Land &amp; Buildings Costs RENT</v>
          </cell>
          <cell r="E310">
            <v>1803793.87</v>
          </cell>
          <cell r="F310">
            <v>147228.82</v>
          </cell>
          <cell r="G310">
            <v>322506.42000000004</v>
          </cell>
          <cell r="H310">
            <v>469735.24000000005</v>
          </cell>
          <cell r="I310">
            <v>616964.06000000006</v>
          </cell>
          <cell r="J310">
            <v>765192.88000000012</v>
          </cell>
          <cell r="K310">
            <v>913421.70000000019</v>
          </cell>
          <cell r="L310">
            <v>1061650.5200000003</v>
          </cell>
          <cell r="M310">
            <v>1209879.3400000003</v>
          </cell>
          <cell r="N310">
            <v>1358358.1600000004</v>
          </cell>
          <cell r="O310">
            <v>1506836.9800000004</v>
          </cell>
          <cell r="P310">
            <v>1655315.8000000005</v>
          </cell>
          <cell r="Q310">
            <v>1803793.8700000006</v>
          </cell>
        </row>
        <row r="311">
          <cell r="D311" t="str">
            <v>Land &amp; Buildings Costs MTCE</v>
          </cell>
          <cell r="E311">
            <v>120800.04</v>
          </cell>
          <cell r="F311">
            <v>10066.67</v>
          </cell>
          <cell r="G311">
            <v>20133.34</v>
          </cell>
          <cell r="H311">
            <v>30200.010000000002</v>
          </cell>
          <cell r="I311">
            <v>40266.68</v>
          </cell>
          <cell r="J311">
            <v>50333.35</v>
          </cell>
          <cell r="K311">
            <v>60400.02</v>
          </cell>
          <cell r="L311">
            <v>70466.69</v>
          </cell>
          <cell r="M311">
            <v>80533.36</v>
          </cell>
          <cell r="N311">
            <v>90600.03</v>
          </cell>
          <cell r="O311">
            <v>100666.7</v>
          </cell>
          <cell r="P311">
            <v>110733.37</v>
          </cell>
          <cell r="Q311">
            <v>120800.04</v>
          </cell>
        </row>
        <row r="312">
          <cell r="D312" t="str">
            <v>Building Operating Costs</v>
          </cell>
          <cell r="E312">
            <v>501196.44</v>
          </cell>
          <cell r="F312">
            <v>32946.870000000003</v>
          </cell>
          <cell r="G312">
            <v>65893.740000000005</v>
          </cell>
          <cell r="H312">
            <v>109423.61000000002</v>
          </cell>
          <cell r="I312">
            <v>152953.48000000001</v>
          </cell>
          <cell r="J312">
            <v>196483.35</v>
          </cell>
          <cell r="K312">
            <v>240013.22</v>
          </cell>
          <cell r="L312">
            <v>283543.09000000003</v>
          </cell>
          <cell r="M312">
            <v>327072.96000000002</v>
          </cell>
          <cell r="N312">
            <v>370602.83</v>
          </cell>
          <cell r="O312">
            <v>414132.7</v>
          </cell>
          <cell r="P312">
            <v>457662.57</v>
          </cell>
          <cell r="Q312">
            <v>501196.44</v>
          </cell>
        </row>
        <row r="313">
          <cell r="D313" t="str">
            <v>Rates</v>
          </cell>
          <cell r="E313">
            <v>2324826.2400000002</v>
          </cell>
          <cell r="F313">
            <v>193735.52</v>
          </cell>
          <cell r="G313">
            <v>387471.04</v>
          </cell>
          <cell r="H313">
            <v>581206.55999999994</v>
          </cell>
          <cell r="I313">
            <v>774942.08</v>
          </cell>
          <cell r="J313">
            <v>968677.6</v>
          </cell>
          <cell r="K313">
            <v>1162413.1199999999</v>
          </cell>
          <cell r="L313">
            <v>1356148.64</v>
          </cell>
          <cell r="M313">
            <v>1549884.16</v>
          </cell>
          <cell r="N313">
            <v>1743619.68</v>
          </cell>
          <cell r="O313">
            <v>1937355.2</v>
          </cell>
          <cell r="P313">
            <v>2131090.7199999997</v>
          </cell>
          <cell r="Q313">
            <v>2324826.2399999998</v>
          </cell>
        </row>
        <row r="314">
          <cell r="D314" t="str">
            <v>Inventory Adjustments (all)</v>
          </cell>
          <cell r="E314">
            <v>25000</v>
          </cell>
          <cell r="F314">
            <v>0</v>
          </cell>
          <cell r="G314">
            <v>0</v>
          </cell>
          <cell r="H314">
            <v>0</v>
          </cell>
          <cell r="I314">
            <v>0</v>
          </cell>
          <cell r="J314">
            <v>0</v>
          </cell>
          <cell r="K314">
            <v>0</v>
          </cell>
          <cell r="L314">
            <v>0</v>
          </cell>
          <cell r="M314">
            <v>0</v>
          </cell>
          <cell r="N314">
            <v>0</v>
          </cell>
          <cell r="O314">
            <v>0</v>
          </cell>
          <cell r="P314">
            <v>0</v>
          </cell>
          <cell r="Q314">
            <v>25000</v>
          </cell>
        </row>
        <row r="315">
          <cell r="B315">
            <v>11</v>
          </cell>
          <cell r="D315" t="str">
            <v>Plant, Vehicles and Property</v>
          </cell>
          <cell r="E315">
            <v>5254037.51</v>
          </cell>
          <cell r="F315">
            <v>424646.29</v>
          </cell>
          <cell r="G315">
            <v>877341.36</v>
          </cell>
          <cell r="H315">
            <v>1312570.6499999999</v>
          </cell>
          <cell r="I315">
            <v>1747799.94</v>
          </cell>
          <cell r="J315">
            <v>2184029.23</v>
          </cell>
          <cell r="K315">
            <v>2620258.52</v>
          </cell>
          <cell r="L315">
            <v>3056487.81</v>
          </cell>
          <cell r="M315">
            <v>3492717.1</v>
          </cell>
          <cell r="N315">
            <v>3926796.39</v>
          </cell>
          <cell r="O315">
            <v>4360875.68</v>
          </cell>
          <cell r="P315">
            <v>4794954.97</v>
          </cell>
          <cell r="Q315">
            <v>5254037.51</v>
          </cell>
        </row>
        <row r="317">
          <cell r="C317" t="str">
            <v>Retail Support</v>
          </cell>
        </row>
        <row r="318">
          <cell r="D318" t="str">
            <v>Meter Leasing</v>
          </cell>
          <cell r="E318">
            <v>8991055.040000001</v>
          </cell>
          <cell r="F318">
            <v>756944.42</v>
          </cell>
          <cell r="G318">
            <v>1513296.84</v>
          </cell>
          <cell r="H318">
            <v>2268909.2600000002</v>
          </cell>
          <cell r="I318">
            <v>3024151.68</v>
          </cell>
          <cell r="J318">
            <v>3778950.1</v>
          </cell>
          <cell r="K318">
            <v>4533230.5200000005</v>
          </cell>
          <cell r="L318">
            <v>5279666.9400000004</v>
          </cell>
          <cell r="M318">
            <v>6023587.3600000003</v>
          </cell>
          <cell r="N318">
            <v>6766323.7800000003</v>
          </cell>
          <cell r="O318">
            <v>7508690.2000000002</v>
          </cell>
          <cell r="P318">
            <v>8249946.6200000001</v>
          </cell>
          <cell r="Q318">
            <v>8991055.040000001</v>
          </cell>
        </row>
        <row r="319">
          <cell r="D319" t="str">
            <v>Meter Management</v>
          </cell>
          <cell r="E319">
            <v>180000</v>
          </cell>
          <cell r="F319">
            <v>15000</v>
          </cell>
          <cell r="G319">
            <v>30000</v>
          </cell>
          <cell r="H319">
            <v>45000</v>
          </cell>
          <cell r="I319">
            <v>60000</v>
          </cell>
          <cell r="J319">
            <v>75000</v>
          </cell>
          <cell r="K319">
            <v>90000</v>
          </cell>
          <cell r="L319">
            <v>105000</v>
          </cell>
          <cell r="M319">
            <v>120000</v>
          </cell>
          <cell r="N319">
            <v>135000</v>
          </cell>
          <cell r="O319">
            <v>150000</v>
          </cell>
          <cell r="P319">
            <v>165000</v>
          </cell>
          <cell r="Q319">
            <v>180000</v>
          </cell>
        </row>
        <row r="320">
          <cell r="D320" t="str">
            <v>ROC Meter Reading</v>
          </cell>
          <cell r="E320">
            <v>2812808.04</v>
          </cell>
          <cell r="F320">
            <v>234400.67</v>
          </cell>
          <cell r="G320">
            <v>468801.34</v>
          </cell>
          <cell r="H320">
            <v>703202.01</v>
          </cell>
          <cell r="I320">
            <v>937602.68</v>
          </cell>
          <cell r="J320">
            <v>1172003.3500000001</v>
          </cell>
          <cell r="K320">
            <v>1406404.02</v>
          </cell>
          <cell r="L320">
            <v>1640804.69</v>
          </cell>
          <cell r="M320">
            <v>1875205.3599999999</v>
          </cell>
          <cell r="N320">
            <v>2109606.0299999998</v>
          </cell>
          <cell r="O320">
            <v>2344006.6999999997</v>
          </cell>
          <cell r="P320">
            <v>2578407.3699999996</v>
          </cell>
          <cell r="Q320">
            <v>2812808.0399999996</v>
          </cell>
        </row>
        <row r="321">
          <cell r="D321" t="str">
            <v>Invoice Processing</v>
          </cell>
          <cell r="E321">
            <v>876684</v>
          </cell>
          <cell r="F321">
            <v>73057</v>
          </cell>
          <cell r="G321">
            <v>146114</v>
          </cell>
          <cell r="H321">
            <v>219171</v>
          </cell>
          <cell r="I321">
            <v>292228</v>
          </cell>
          <cell r="J321">
            <v>365285</v>
          </cell>
          <cell r="K321">
            <v>438342</v>
          </cell>
          <cell r="L321">
            <v>511399</v>
          </cell>
          <cell r="M321">
            <v>584456</v>
          </cell>
          <cell r="N321">
            <v>657513</v>
          </cell>
          <cell r="O321">
            <v>730570</v>
          </cell>
          <cell r="P321">
            <v>803627</v>
          </cell>
          <cell r="Q321">
            <v>876684</v>
          </cell>
        </row>
        <row r="322">
          <cell r="D322" t="str">
            <v>Remittance Processing</v>
          </cell>
          <cell r="E322">
            <v>1207586.76</v>
          </cell>
          <cell r="F322">
            <v>100632.23</v>
          </cell>
          <cell r="G322">
            <v>201264.46</v>
          </cell>
          <cell r="H322">
            <v>301896.69</v>
          </cell>
          <cell r="I322">
            <v>402528.92</v>
          </cell>
          <cell r="J322">
            <v>503161.14999999997</v>
          </cell>
          <cell r="K322">
            <v>603793.38</v>
          </cell>
          <cell r="L322">
            <v>704425.61</v>
          </cell>
          <cell r="M322">
            <v>805057.84</v>
          </cell>
          <cell r="N322">
            <v>905690.07</v>
          </cell>
          <cell r="O322">
            <v>1006322.2999999999</v>
          </cell>
          <cell r="P322">
            <v>1106954.53</v>
          </cell>
          <cell r="Q322">
            <v>1207586.76</v>
          </cell>
        </row>
        <row r="323">
          <cell r="D323" t="str">
            <v>Data Administration</v>
          </cell>
          <cell r="E323">
            <v>585544.4</v>
          </cell>
          <cell r="F323">
            <v>50561.95</v>
          </cell>
          <cell r="G323">
            <v>100987.9</v>
          </cell>
          <cell r="H323">
            <v>151243.84999999998</v>
          </cell>
          <cell r="I323">
            <v>201414.8</v>
          </cell>
          <cell r="J323">
            <v>251483.75</v>
          </cell>
          <cell r="K323">
            <v>301433.7</v>
          </cell>
          <cell r="L323">
            <v>349581.65</v>
          </cell>
          <cell r="M323">
            <v>397151.60000000003</v>
          </cell>
          <cell r="N323">
            <v>444449.55000000005</v>
          </cell>
          <cell r="O323">
            <v>491662.50000000006</v>
          </cell>
          <cell r="P323">
            <v>538620.45000000007</v>
          </cell>
          <cell r="Q323">
            <v>585544.4</v>
          </cell>
        </row>
        <row r="324">
          <cell r="D324" t="str">
            <v>ROC Call Centre Staff</v>
          </cell>
          <cell r="E324">
            <v>4250872.07</v>
          </cell>
          <cell r="F324">
            <v>364203.95</v>
          </cell>
          <cell r="G324">
            <v>728407.9</v>
          </cell>
          <cell r="H324">
            <v>1092611.8500000001</v>
          </cell>
          <cell r="I324">
            <v>1439733.61</v>
          </cell>
          <cell r="J324">
            <v>1786855.37</v>
          </cell>
          <cell r="K324">
            <v>2133977.13</v>
          </cell>
          <cell r="L324">
            <v>2481098.8899999997</v>
          </cell>
          <cell r="M324">
            <v>2828220.6499999994</v>
          </cell>
          <cell r="N324">
            <v>3175342.4099999992</v>
          </cell>
          <cell r="O324">
            <v>3522464.169999999</v>
          </cell>
          <cell r="P324">
            <v>3886668.1199999992</v>
          </cell>
          <cell r="Q324">
            <v>4250872.0699999994</v>
          </cell>
        </row>
        <row r="325">
          <cell r="D325" t="str">
            <v>Field Service Costs</v>
          </cell>
          <cell r="E325">
            <v>1405446</v>
          </cell>
          <cell r="F325">
            <v>117120.5</v>
          </cell>
          <cell r="G325">
            <v>234241</v>
          </cell>
          <cell r="H325">
            <v>351361.5</v>
          </cell>
          <cell r="I325">
            <v>468482</v>
          </cell>
          <cell r="J325">
            <v>585602.5</v>
          </cell>
          <cell r="K325">
            <v>702723</v>
          </cell>
          <cell r="L325">
            <v>819843.5</v>
          </cell>
          <cell r="M325">
            <v>936964</v>
          </cell>
          <cell r="N325">
            <v>1054084.5</v>
          </cell>
          <cell r="O325">
            <v>1171205</v>
          </cell>
          <cell r="P325">
            <v>1288325.5</v>
          </cell>
          <cell r="Q325">
            <v>1405446</v>
          </cell>
        </row>
        <row r="326">
          <cell r="B326">
            <v>12</v>
          </cell>
          <cell r="D326" t="str">
            <v>ROC Costs</v>
          </cell>
          <cell r="E326">
            <v>20309996.309999995</v>
          </cell>
          <cell r="F326">
            <v>1711920.72</v>
          </cell>
          <cell r="G326">
            <v>3423113.44</v>
          </cell>
          <cell r="H326">
            <v>5133396.16</v>
          </cell>
          <cell r="I326">
            <v>6826141.6900000004</v>
          </cell>
          <cell r="J326">
            <v>8518341.2200000007</v>
          </cell>
          <cell r="K326">
            <v>10209903.75</v>
          </cell>
          <cell r="L326">
            <v>11891820.279999999</v>
          </cell>
          <cell r="M326">
            <v>13570642.809999999</v>
          </cell>
          <cell r="N326">
            <v>15248009.339999998</v>
          </cell>
          <cell r="O326">
            <v>16924920.869999997</v>
          </cell>
          <cell r="P326">
            <v>18617549.589999996</v>
          </cell>
          <cell r="Q326">
            <v>20309996.309999995</v>
          </cell>
        </row>
        <row r="328">
          <cell r="D328" t="str">
            <v>On Energy Servicing</v>
          </cell>
          <cell r="E328">
            <v>0</v>
          </cell>
          <cell r="F328">
            <v>0</v>
          </cell>
        </row>
        <row r="330">
          <cell r="C330" t="str">
            <v>Business Support Services</v>
          </cell>
        </row>
        <row r="331">
          <cell r="D331" t="str">
            <v>Information Technology</v>
          </cell>
        </row>
        <row r="332">
          <cell r="D332" t="str">
            <v>IT Costs (General)</v>
          </cell>
          <cell r="E332">
            <v>72000</v>
          </cell>
          <cell r="F332">
            <v>6000</v>
          </cell>
          <cell r="G332">
            <v>12000</v>
          </cell>
          <cell r="H332">
            <v>18000</v>
          </cell>
          <cell r="I332">
            <v>24000</v>
          </cell>
          <cell r="J332">
            <v>30000</v>
          </cell>
          <cell r="K332">
            <v>36000</v>
          </cell>
          <cell r="L332">
            <v>42000</v>
          </cell>
          <cell r="M332">
            <v>48000</v>
          </cell>
          <cell r="N332">
            <v>54000</v>
          </cell>
          <cell r="O332">
            <v>60000</v>
          </cell>
          <cell r="P332">
            <v>66000</v>
          </cell>
          <cell r="Q332">
            <v>72000</v>
          </cell>
        </row>
        <row r="333">
          <cell r="D333" t="str">
            <v>Software Licences &amp; Mtce</v>
          </cell>
          <cell r="E333">
            <v>1573947.17</v>
          </cell>
          <cell r="F333">
            <v>79782</v>
          </cell>
          <cell r="G333">
            <v>168929</v>
          </cell>
          <cell r="H333">
            <v>273861.63</v>
          </cell>
          <cell r="I333">
            <v>510875.16000000003</v>
          </cell>
          <cell r="J333">
            <v>621661.16</v>
          </cell>
          <cell r="K333">
            <v>705864.79</v>
          </cell>
          <cell r="L333">
            <v>802050.79</v>
          </cell>
          <cell r="M333">
            <v>900273.35000000009</v>
          </cell>
          <cell r="N333">
            <v>1144574.98</v>
          </cell>
          <cell r="O333">
            <v>1332962.98</v>
          </cell>
          <cell r="P333">
            <v>1485208.98</v>
          </cell>
          <cell r="Q333">
            <v>1573947.17</v>
          </cell>
        </row>
        <row r="334">
          <cell r="D334" t="str">
            <v>Mtce and Support</v>
          </cell>
          <cell r="E334">
            <v>1926188.32</v>
          </cell>
          <cell r="F334">
            <v>214233.17</v>
          </cell>
          <cell r="G334">
            <v>357477.88</v>
          </cell>
          <cell r="H334">
            <v>508379.58999999997</v>
          </cell>
          <cell r="I334">
            <v>675228.29999999993</v>
          </cell>
          <cell r="J334">
            <v>826130.00999999989</v>
          </cell>
          <cell r="K334">
            <v>969378.71999999986</v>
          </cell>
          <cell r="L334">
            <v>1143880.43</v>
          </cell>
          <cell r="M334">
            <v>1302629.1399999999</v>
          </cell>
          <cell r="N334">
            <v>1461530.8499999999</v>
          </cell>
          <cell r="O334">
            <v>1628379.5599999998</v>
          </cell>
          <cell r="P334">
            <v>1779281.2699999998</v>
          </cell>
          <cell r="Q334">
            <v>1926188.3199999998</v>
          </cell>
        </row>
        <row r="335">
          <cell r="D335" t="str">
            <v>IT Hardware Mtce</v>
          </cell>
          <cell r="E335">
            <v>1427985.36</v>
          </cell>
          <cell r="F335">
            <v>220667.43</v>
          </cell>
          <cell r="G335">
            <v>272298.76</v>
          </cell>
          <cell r="H335">
            <v>323934.09000000003</v>
          </cell>
          <cell r="I335">
            <v>544605.52</v>
          </cell>
          <cell r="J335">
            <v>596240.85</v>
          </cell>
          <cell r="K335">
            <v>647876.17999999993</v>
          </cell>
          <cell r="L335">
            <v>1000777.6099999999</v>
          </cell>
          <cell r="M335">
            <v>1052412.94</v>
          </cell>
          <cell r="N335">
            <v>1104047.27</v>
          </cell>
          <cell r="O335">
            <v>1324717.7</v>
          </cell>
          <cell r="P335">
            <v>1376352.03</v>
          </cell>
          <cell r="Q335">
            <v>1427985.36</v>
          </cell>
        </row>
        <row r="336">
          <cell r="B336">
            <v>13</v>
          </cell>
          <cell r="D336" t="str">
            <v>Information Technology</v>
          </cell>
          <cell r="E336">
            <v>5000120.8499999996</v>
          </cell>
          <cell r="F336">
            <v>520682.6</v>
          </cell>
          <cell r="G336">
            <v>810705.6399999999</v>
          </cell>
          <cell r="H336">
            <v>1124175.3099999998</v>
          </cell>
          <cell r="I336">
            <v>1754708.98</v>
          </cell>
          <cell r="J336">
            <v>2074032.02</v>
          </cell>
          <cell r="K336">
            <v>2359119.69</v>
          </cell>
          <cell r="L336">
            <v>2988708.83</v>
          </cell>
          <cell r="M336">
            <v>3303315.43</v>
          </cell>
          <cell r="N336">
            <v>3764153.1</v>
          </cell>
          <cell r="O336">
            <v>4346060.24</v>
          </cell>
          <cell r="P336">
            <v>4706842.28</v>
          </cell>
          <cell r="Q336">
            <v>5000120.8500000006</v>
          </cell>
        </row>
        <row r="338">
          <cell r="D338" t="str">
            <v>Communications</v>
          </cell>
        </row>
        <row r="339">
          <cell r="D339" t="str">
            <v>Cell Phone Costs</v>
          </cell>
          <cell r="E339">
            <v>290597</v>
          </cell>
          <cell r="F339">
            <v>24216.5</v>
          </cell>
          <cell r="G339">
            <v>48433</v>
          </cell>
          <cell r="H339">
            <v>72649.5</v>
          </cell>
          <cell r="I339">
            <v>96866</v>
          </cell>
          <cell r="J339">
            <v>121082.5</v>
          </cell>
          <cell r="K339">
            <v>145299</v>
          </cell>
          <cell r="L339">
            <v>169515.5</v>
          </cell>
          <cell r="M339">
            <v>193732</v>
          </cell>
          <cell r="N339">
            <v>217948.5</v>
          </cell>
          <cell r="O339">
            <v>242165</v>
          </cell>
          <cell r="P339">
            <v>266381.5</v>
          </cell>
          <cell r="Q339">
            <v>290597</v>
          </cell>
        </row>
        <row r="340">
          <cell r="D340" t="str">
            <v>Phone and Fax</v>
          </cell>
          <cell r="E340">
            <v>1222663.54</v>
          </cell>
          <cell r="F340">
            <v>108779.75</v>
          </cell>
          <cell r="G340">
            <v>213059.5</v>
          </cell>
          <cell r="H340">
            <v>315839.25</v>
          </cell>
          <cell r="I340">
            <v>417234.22</v>
          </cell>
          <cell r="J340">
            <v>516129.18999999994</v>
          </cell>
          <cell r="K340">
            <v>615024.15999999992</v>
          </cell>
          <cell r="L340">
            <v>712219.12999999989</v>
          </cell>
          <cell r="M340">
            <v>809414.09999999986</v>
          </cell>
          <cell r="N340">
            <v>913009.06999999983</v>
          </cell>
          <cell r="O340">
            <v>1012204.0399999998</v>
          </cell>
          <cell r="P340">
            <v>1115783.7899999998</v>
          </cell>
          <cell r="Q340">
            <v>1222663.5399999998</v>
          </cell>
        </row>
        <row r="341">
          <cell r="D341" t="str">
            <v>Data Comms</v>
          </cell>
          <cell r="E341">
            <v>371671.44</v>
          </cell>
          <cell r="F341">
            <v>30972.62</v>
          </cell>
          <cell r="G341">
            <v>61945.24</v>
          </cell>
          <cell r="H341">
            <v>92917.86</v>
          </cell>
          <cell r="I341">
            <v>123890.48</v>
          </cell>
          <cell r="J341">
            <v>154863.1</v>
          </cell>
          <cell r="K341">
            <v>185835.72</v>
          </cell>
          <cell r="L341">
            <v>216808.34</v>
          </cell>
          <cell r="M341">
            <v>247780.96</v>
          </cell>
          <cell r="N341">
            <v>278753.58</v>
          </cell>
          <cell r="O341">
            <v>309726.2</v>
          </cell>
          <cell r="P341">
            <v>340698.82</v>
          </cell>
          <cell r="Q341">
            <v>371671.44</v>
          </cell>
        </row>
        <row r="342">
          <cell r="D342" t="str">
            <v>Trunked Mobile Radio Costs</v>
          </cell>
          <cell r="E342">
            <v>28696</v>
          </cell>
          <cell r="F342">
            <v>1770</v>
          </cell>
          <cell r="G342">
            <v>3540</v>
          </cell>
          <cell r="H342">
            <v>5310</v>
          </cell>
          <cell r="I342">
            <v>7080</v>
          </cell>
          <cell r="J342">
            <v>8850</v>
          </cell>
          <cell r="K342">
            <v>10620</v>
          </cell>
          <cell r="L342">
            <v>12390</v>
          </cell>
          <cell r="M342">
            <v>14160</v>
          </cell>
          <cell r="N342">
            <v>18858</v>
          </cell>
          <cell r="O342">
            <v>25156</v>
          </cell>
          <cell r="P342">
            <v>26926</v>
          </cell>
          <cell r="Q342">
            <v>28696</v>
          </cell>
        </row>
        <row r="343">
          <cell r="B343">
            <v>14</v>
          </cell>
          <cell r="D343" t="str">
            <v>Communications</v>
          </cell>
          <cell r="E343">
            <v>1913627.98</v>
          </cell>
          <cell r="F343">
            <v>165738.87</v>
          </cell>
          <cell r="G343">
            <v>326977.74</v>
          </cell>
          <cell r="H343">
            <v>486716.61</v>
          </cell>
          <cell r="I343">
            <v>645070.69999999995</v>
          </cell>
          <cell r="J343">
            <v>800924.78999999992</v>
          </cell>
          <cell r="K343">
            <v>956778.87999999989</v>
          </cell>
          <cell r="L343">
            <v>1110932.97</v>
          </cell>
          <cell r="M343">
            <v>1265087.06</v>
          </cell>
          <cell r="N343">
            <v>1428569.1500000001</v>
          </cell>
          <cell r="O343">
            <v>1589251.2400000002</v>
          </cell>
          <cell r="P343">
            <v>1749790.1100000003</v>
          </cell>
          <cell r="Q343">
            <v>1913627.9800000004</v>
          </cell>
        </row>
        <row r="344">
          <cell r="B344">
            <v>15</v>
          </cell>
        </row>
        <row r="345">
          <cell r="D345" t="str">
            <v>Promotional</v>
          </cell>
        </row>
        <row r="346">
          <cell r="D346" t="str">
            <v>Sponsorships</v>
          </cell>
          <cell r="E346">
            <v>2530565.7999999998</v>
          </cell>
          <cell r="F346">
            <v>959296.32</v>
          </cell>
          <cell r="G346">
            <v>1063159.3</v>
          </cell>
          <cell r="H346">
            <v>1149055.6200000001</v>
          </cell>
          <cell r="I346">
            <v>1650868.6</v>
          </cell>
          <cell r="J346">
            <v>1822264.9200000002</v>
          </cell>
          <cell r="K346">
            <v>1893347.9000000001</v>
          </cell>
          <cell r="L346">
            <v>1995964.2200000002</v>
          </cell>
          <cell r="M346">
            <v>2164947.2000000002</v>
          </cell>
          <cell r="N346">
            <v>2228443.52</v>
          </cell>
          <cell r="O346">
            <v>2290106.5</v>
          </cell>
          <cell r="P346">
            <v>2357502.8199999998</v>
          </cell>
          <cell r="Q346">
            <v>2530565.7999999998</v>
          </cell>
        </row>
        <row r="347">
          <cell r="D347" t="str">
            <v>Mkt Research Cust Satisfaction</v>
          </cell>
          <cell r="E347">
            <v>255000</v>
          </cell>
          <cell r="F347">
            <v>21250</v>
          </cell>
          <cell r="G347">
            <v>42500</v>
          </cell>
          <cell r="H347">
            <v>63750</v>
          </cell>
          <cell r="I347">
            <v>85000</v>
          </cell>
          <cell r="J347">
            <v>106250</v>
          </cell>
          <cell r="K347">
            <v>127500</v>
          </cell>
          <cell r="L347">
            <v>148750</v>
          </cell>
          <cell r="M347">
            <v>170000</v>
          </cell>
          <cell r="N347">
            <v>191250</v>
          </cell>
          <cell r="O347">
            <v>212500</v>
          </cell>
          <cell r="P347">
            <v>233750</v>
          </cell>
          <cell r="Q347">
            <v>255000</v>
          </cell>
        </row>
        <row r="348">
          <cell r="D348" t="str">
            <v>Web Site</v>
          </cell>
          <cell r="E348">
            <v>50000.04</v>
          </cell>
          <cell r="F348">
            <v>4166.67</v>
          </cell>
          <cell r="G348">
            <v>8333.34</v>
          </cell>
          <cell r="H348">
            <v>12500.01</v>
          </cell>
          <cell r="I348">
            <v>16666.68</v>
          </cell>
          <cell r="J348">
            <v>20833.349999999999</v>
          </cell>
          <cell r="K348">
            <v>25000.019999999997</v>
          </cell>
          <cell r="L348">
            <v>29166.689999999995</v>
          </cell>
          <cell r="M348">
            <v>33333.359999999993</v>
          </cell>
          <cell r="N348">
            <v>37500.029999999992</v>
          </cell>
          <cell r="O348">
            <v>41666.69999999999</v>
          </cell>
          <cell r="P348">
            <v>45833.369999999988</v>
          </cell>
          <cell r="Q348">
            <v>50000.039999999986</v>
          </cell>
        </row>
        <row r="349">
          <cell r="D349" t="str">
            <v>Brochures / Brand Development</v>
          </cell>
          <cell r="E349">
            <v>133999.92000000001</v>
          </cell>
          <cell r="F349">
            <v>11166.66</v>
          </cell>
          <cell r="G349">
            <v>22333.32</v>
          </cell>
          <cell r="H349">
            <v>33499.979999999996</v>
          </cell>
          <cell r="I349">
            <v>44666.64</v>
          </cell>
          <cell r="J349">
            <v>55833.3</v>
          </cell>
          <cell r="K349">
            <v>66999.960000000006</v>
          </cell>
          <cell r="L349">
            <v>78166.62000000001</v>
          </cell>
          <cell r="M349">
            <v>89333.280000000013</v>
          </cell>
          <cell r="N349">
            <v>100499.94000000002</v>
          </cell>
          <cell r="O349">
            <v>111666.60000000002</v>
          </cell>
          <cell r="P349">
            <v>122833.26000000002</v>
          </cell>
          <cell r="Q349">
            <v>133999.92000000001</v>
          </cell>
        </row>
        <row r="350">
          <cell r="D350" t="str">
            <v>Competitor Intelligence</v>
          </cell>
          <cell r="E350">
            <v>50000.04</v>
          </cell>
          <cell r="F350">
            <v>4166.67</v>
          </cell>
          <cell r="G350">
            <v>8333.34</v>
          </cell>
          <cell r="H350">
            <v>12500.01</v>
          </cell>
          <cell r="I350">
            <v>16666.68</v>
          </cell>
          <cell r="J350">
            <v>20833.349999999999</v>
          </cell>
          <cell r="K350">
            <v>25000.019999999997</v>
          </cell>
          <cell r="L350">
            <v>29166.689999999995</v>
          </cell>
          <cell r="M350">
            <v>33333.359999999993</v>
          </cell>
          <cell r="N350">
            <v>37500.029999999992</v>
          </cell>
          <cell r="O350">
            <v>41666.69999999999</v>
          </cell>
          <cell r="P350">
            <v>45833.369999999988</v>
          </cell>
          <cell r="Q350">
            <v>50000.039999999986</v>
          </cell>
        </row>
        <row r="351">
          <cell r="D351" t="str">
            <v>Events</v>
          </cell>
          <cell r="E351">
            <v>94999.96</v>
          </cell>
          <cell r="F351">
            <v>10833.33</v>
          </cell>
          <cell r="G351">
            <v>16666.66</v>
          </cell>
          <cell r="H351">
            <v>27499.989999999998</v>
          </cell>
          <cell r="I351">
            <v>33333.32</v>
          </cell>
          <cell r="J351">
            <v>39166.65</v>
          </cell>
          <cell r="K351">
            <v>44999.98</v>
          </cell>
          <cell r="L351">
            <v>50833.310000000005</v>
          </cell>
          <cell r="M351">
            <v>56666.640000000007</v>
          </cell>
          <cell r="N351">
            <v>67499.97</v>
          </cell>
          <cell r="O351">
            <v>78333.3</v>
          </cell>
          <cell r="P351">
            <v>84166.63</v>
          </cell>
          <cell r="Q351">
            <v>94999.96</v>
          </cell>
        </row>
        <row r="352">
          <cell r="D352" t="str">
            <v>Campaign Collateral</v>
          </cell>
          <cell r="E352">
            <v>1506000</v>
          </cell>
          <cell r="F352">
            <v>125500</v>
          </cell>
          <cell r="G352">
            <v>251000</v>
          </cell>
          <cell r="H352">
            <v>376500</v>
          </cell>
          <cell r="I352">
            <v>502000</v>
          </cell>
          <cell r="J352">
            <v>627500</v>
          </cell>
          <cell r="K352">
            <v>753000</v>
          </cell>
          <cell r="L352">
            <v>878500</v>
          </cell>
          <cell r="M352">
            <v>1004000</v>
          </cell>
          <cell r="N352">
            <v>1129500</v>
          </cell>
          <cell r="O352">
            <v>1255000</v>
          </cell>
          <cell r="P352">
            <v>1380500</v>
          </cell>
          <cell r="Q352">
            <v>1506000</v>
          </cell>
        </row>
        <row r="353">
          <cell r="D353" t="str">
            <v>Market Research</v>
          </cell>
          <cell r="E353">
            <v>39999.96</v>
          </cell>
          <cell r="F353">
            <v>3333.33</v>
          </cell>
          <cell r="G353">
            <v>6666.66</v>
          </cell>
          <cell r="H353">
            <v>9999.99</v>
          </cell>
          <cell r="I353">
            <v>13333.32</v>
          </cell>
          <cell r="J353">
            <v>16666.650000000001</v>
          </cell>
          <cell r="K353">
            <v>19999.980000000003</v>
          </cell>
          <cell r="L353">
            <v>23333.310000000005</v>
          </cell>
          <cell r="M353">
            <v>26666.640000000007</v>
          </cell>
          <cell r="N353">
            <v>29999.970000000008</v>
          </cell>
          <cell r="O353">
            <v>33333.30000000001</v>
          </cell>
          <cell r="P353">
            <v>36666.630000000012</v>
          </cell>
          <cell r="Q353">
            <v>39999.960000000014</v>
          </cell>
        </row>
        <row r="354">
          <cell r="D354" t="str">
            <v>Public Relations</v>
          </cell>
          <cell r="E354">
            <v>169999.92</v>
          </cell>
          <cell r="F354">
            <v>14166.66</v>
          </cell>
          <cell r="G354">
            <v>28333.32</v>
          </cell>
          <cell r="H354">
            <v>42499.979999999996</v>
          </cell>
          <cell r="I354">
            <v>56666.64</v>
          </cell>
          <cell r="J354">
            <v>70833.3</v>
          </cell>
          <cell r="K354">
            <v>84999.96</v>
          </cell>
          <cell r="L354">
            <v>99166.62000000001</v>
          </cell>
          <cell r="M354">
            <v>113333.28000000001</v>
          </cell>
          <cell r="N354">
            <v>127499.94000000002</v>
          </cell>
          <cell r="O354">
            <v>141666.6</v>
          </cell>
          <cell r="P354">
            <v>155833.26</v>
          </cell>
          <cell r="Q354">
            <v>169999.92</v>
          </cell>
        </row>
        <row r="355">
          <cell r="D355" t="str">
            <v>Publications</v>
          </cell>
          <cell r="E355">
            <v>643999.96</v>
          </cell>
          <cell r="F355">
            <v>45833.33</v>
          </cell>
          <cell r="G355">
            <v>137666.66</v>
          </cell>
          <cell r="H355">
            <v>234499.99</v>
          </cell>
          <cell r="I355">
            <v>322833.32</v>
          </cell>
          <cell r="J355">
            <v>406166.65</v>
          </cell>
          <cell r="K355">
            <v>431999.98000000004</v>
          </cell>
          <cell r="L355">
            <v>491333.31000000006</v>
          </cell>
          <cell r="M355">
            <v>545666.64</v>
          </cell>
          <cell r="N355">
            <v>571499.97</v>
          </cell>
          <cell r="O355">
            <v>597333.29999999993</v>
          </cell>
          <cell r="P355">
            <v>618166.62999999989</v>
          </cell>
          <cell r="Q355">
            <v>643999.95999999985</v>
          </cell>
        </row>
        <row r="356">
          <cell r="D356" t="str">
            <v>Database Marketing</v>
          </cell>
          <cell r="E356">
            <v>200000.04</v>
          </cell>
          <cell r="F356">
            <v>16666.669999999998</v>
          </cell>
          <cell r="G356">
            <v>33333.339999999997</v>
          </cell>
          <cell r="H356">
            <v>50000.009999999995</v>
          </cell>
          <cell r="I356">
            <v>66666.679999999993</v>
          </cell>
          <cell r="J356">
            <v>83333.349999999991</v>
          </cell>
          <cell r="K356">
            <v>100000.01999999999</v>
          </cell>
          <cell r="L356">
            <v>116666.68999999999</v>
          </cell>
          <cell r="M356">
            <v>133333.35999999999</v>
          </cell>
          <cell r="N356">
            <v>150000.02999999997</v>
          </cell>
          <cell r="O356">
            <v>166666.69999999995</v>
          </cell>
          <cell r="P356">
            <v>183333.36999999994</v>
          </cell>
          <cell r="Q356">
            <v>200000.03999999992</v>
          </cell>
        </row>
        <row r="357">
          <cell r="D357" t="str">
            <v>Creative Developmnt &amp; Concepts</v>
          </cell>
          <cell r="E357">
            <v>50000.04</v>
          </cell>
          <cell r="F357">
            <v>4166.67</v>
          </cell>
          <cell r="G357">
            <v>8333.34</v>
          </cell>
          <cell r="H357">
            <v>12500.01</v>
          </cell>
          <cell r="I357">
            <v>16666.68</v>
          </cell>
          <cell r="J357">
            <v>20833.349999999999</v>
          </cell>
          <cell r="K357">
            <v>25000.019999999997</v>
          </cell>
          <cell r="L357">
            <v>29166.689999999995</v>
          </cell>
          <cell r="M357">
            <v>33333.359999999993</v>
          </cell>
          <cell r="N357">
            <v>37500.029999999992</v>
          </cell>
          <cell r="O357">
            <v>41666.69999999999</v>
          </cell>
          <cell r="P357">
            <v>45833.369999999988</v>
          </cell>
          <cell r="Q357">
            <v>50000.039999999986</v>
          </cell>
        </row>
        <row r="358">
          <cell r="D358" t="str">
            <v>Advertising / Media</v>
          </cell>
          <cell r="E358">
            <v>1864999.92</v>
          </cell>
          <cell r="F358">
            <v>155416.66</v>
          </cell>
          <cell r="G358">
            <v>310833.32</v>
          </cell>
          <cell r="H358">
            <v>466249.98</v>
          </cell>
          <cell r="I358">
            <v>621666.64</v>
          </cell>
          <cell r="J358">
            <v>777083.3</v>
          </cell>
          <cell r="K358">
            <v>932499.96000000008</v>
          </cell>
          <cell r="L358">
            <v>1087916.6200000001</v>
          </cell>
          <cell r="M358">
            <v>1243333.28</v>
          </cell>
          <cell r="N358">
            <v>1398749.94</v>
          </cell>
          <cell r="O358">
            <v>1554166.5999999999</v>
          </cell>
          <cell r="P358">
            <v>1709583.2599999998</v>
          </cell>
          <cell r="Q358">
            <v>1864999.9199999997</v>
          </cell>
        </row>
        <row r="359">
          <cell r="D359" t="str">
            <v>Retention</v>
          </cell>
          <cell r="E359">
            <v>99999.96</v>
          </cell>
          <cell r="F359">
            <v>8333.33</v>
          </cell>
          <cell r="G359">
            <v>16666.66</v>
          </cell>
          <cell r="H359">
            <v>24999.989999999998</v>
          </cell>
          <cell r="I359">
            <v>33333.32</v>
          </cell>
          <cell r="J359">
            <v>41666.65</v>
          </cell>
          <cell r="K359">
            <v>49999.98</v>
          </cell>
          <cell r="L359">
            <v>58333.310000000005</v>
          </cell>
          <cell r="M359">
            <v>66666.64</v>
          </cell>
          <cell r="N359">
            <v>74999.97</v>
          </cell>
          <cell r="O359">
            <v>83333.3</v>
          </cell>
          <cell r="P359">
            <v>91666.63</v>
          </cell>
          <cell r="Q359">
            <v>99999.96</v>
          </cell>
        </row>
        <row r="360">
          <cell r="B360">
            <v>16</v>
          </cell>
          <cell r="D360" t="str">
            <v>Promotional</v>
          </cell>
          <cell r="E360">
            <v>7689565.5599999996</v>
          </cell>
          <cell r="F360">
            <v>1384296.3</v>
          </cell>
          <cell r="G360">
            <v>1954159.26</v>
          </cell>
          <cell r="H360">
            <v>2516055.56</v>
          </cell>
          <cell r="I360">
            <v>3480368.52</v>
          </cell>
          <cell r="J360">
            <v>4109264.8200000003</v>
          </cell>
          <cell r="K360">
            <v>4580347.78</v>
          </cell>
          <cell r="L360">
            <v>5116464.08</v>
          </cell>
          <cell r="M360">
            <v>5713947.04</v>
          </cell>
          <cell r="N360">
            <v>6182443.3399999999</v>
          </cell>
          <cell r="O360">
            <v>6649106.2999999998</v>
          </cell>
          <cell r="P360">
            <v>7111502.5999999996</v>
          </cell>
          <cell r="Q360">
            <v>7689565.5599999996</v>
          </cell>
        </row>
        <row r="362">
          <cell r="D362" t="str">
            <v>Business Overheads</v>
          </cell>
        </row>
        <row r="363">
          <cell r="D363" t="str">
            <v>Office Expenses STATIONERY</v>
          </cell>
          <cell r="E363">
            <v>150463.32</v>
          </cell>
          <cell r="F363">
            <v>12538.61</v>
          </cell>
          <cell r="G363">
            <v>25077.22</v>
          </cell>
          <cell r="H363">
            <v>37615.83</v>
          </cell>
          <cell r="I363">
            <v>50154.44</v>
          </cell>
          <cell r="J363">
            <v>62693.05</v>
          </cell>
          <cell r="K363">
            <v>75231.66</v>
          </cell>
          <cell r="L363">
            <v>87770.27</v>
          </cell>
          <cell r="M363">
            <v>100308.88</v>
          </cell>
          <cell r="N363">
            <v>112847.49</v>
          </cell>
          <cell r="O363">
            <v>125386.1</v>
          </cell>
          <cell r="P363">
            <v>137924.71000000002</v>
          </cell>
          <cell r="Q363">
            <v>150463.32</v>
          </cell>
        </row>
        <row r="364">
          <cell r="D364" t="str">
            <v>Office Expenses - PRINTING</v>
          </cell>
          <cell r="E364">
            <v>83678.039999999994</v>
          </cell>
          <cell r="F364">
            <v>6400</v>
          </cell>
          <cell r="G364">
            <v>15239.02</v>
          </cell>
          <cell r="H364">
            <v>21639.02</v>
          </cell>
          <cell r="I364">
            <v>28039.02</v>
          </cell>
          <cell r="J364">
            <v>35439.020000000004</v>
          </cell>
          <cell r="K364">
            <v>41839.020000000004</v>
          </cell>
          <cell r="L364">
            <v>48239.020000000004</v>
          </cell>
          <cell r="M364">
            <v>57078.040000000008</v>
          </cell>
          <cell r="N364">
            <v>63478.040000000008</v>
          </cell>
          <cell r="O364">
            <v>69878.040000000008</v>
          </cell>
          <cell r="P364">
            <v>77278.040000000008</v>
          </cell>
          <cell r="Q364">
            <v>83678.040000000008</v>
          </cell>
        </row>
        <row r="365">
          <cell r="D365" t="str">
            <v>Office Expenses - PHOTOCOPYING</v>
          </cell>
          <cell r="E365">
            <v>173795.16</v>
          </cell>
          <cell r="F365">
            <v>14482.93</v>
          </cell>
          <cell r="G365">
            <v>28965.86</v>
          </cell>
          <cell r="H365">
            <v>43448.79</v>
          </cell>
          <cell r="I365">
            <v>57931.72</v>
          </cell>
          <cell r="J365">
            <v>72414.649999999994</v>
          </cell>
          <cell r="K365">
            <v>86897.579999999987</v>
          </cell>
          <cell r="L365">
            <v>101380.50999999998</v>
          </cell>
          <cell r="M365">
            <v>115863.43999999997</v>
          </cell>
          <cell r="N365">
            <v>130346.36999999997</v>
          </cell>
          <cell r="O365">
            <v>144829.29999999996</v>
          </cell>
          <cell r="P365">
            <v>159312.22999999995</v>
          </cell>
          <cell r="Q365">
            <v>173795.15999999995</v>
          </cell>
        </row>
        <row r="366">
          <cell r="D366" t="str">
            <v>Office Expenses - CONSUMABLES</v>
          </cell>
          <cell r="E366">
            <v>93395.36</v>
          </cell>
          <cell r="F366">
            <v>7783.13</v>
          </cell>
          <cell r="G366">
            <v>15566.060000000001</v>
          </cell>
          <cell r="H366">
            <v>23348.99</v>
          </cell>
          <cell r="I366">
            <v>31131.920000000002</v>
          </cell>
          <cell r="J366">
            <v>38914.850000000006</v>
          </cell>
          <cell r="K366">
            <v>46697.780000000006</v>
          </cell>
          <cell r="L366">
            <v>54480.710000000006</v>
          </cell>
          <cell r="M366">
            <v>62263.640000000007</v>
          </cell>
          <cell r="N366">
            <v>70046.570000000007</v>
          </cell>
          <cell r="O366">
            <v>77829.5</v>
          </cell>
          <cell r="P366">
            <v>85612.43</v>
          </cell>
          <cell r="Q366">
            <v>93395.359999999986</v>
          </cell>
        </row>
        <row r="367">
          <cell r="D367" t="str">
            <v>Postage &amp; Couriers</v>
          </cell>
          <cell r="E367">
            <v>1112982</v>
          </cell>
          <cell r="F367">
            <v>92748.5</v>
          </cell>
          <cell r="G367">
            <v>185497</v>
          </cell>
          <cell r="H367">
            <v>278245.5</v>
          </cell>
          <cell r="I367">
            <v>370994</v>
          </cell>
          <cell r="J367">
            <v>463742.5</v>
          </cell>
          <cell r="K367">
            <v>556491</v>
          </cell>
          <cell r="L367">
            <v>649239.5</v>
          </cell>
          <cell r="M367">
            <v>741988</v>
          </cell>
          <cell r="N367">
            <v>834736.5</v>
          </cell>
          <cell r="O367">
            <v>927485</v>
          </cell>
          <cell r="P367">
            <v>1020233.5</v>
          </cell>
          <cell r="Q367">
            <v>1112982</v>
          </cell>
        </row>
        <row r="368">
          <cell r="D368" t="str">
            <v>Staff Business Expenses</v>
          </cell>
          <cell r="E368">
            <v>216504.62</v>
          </cell>
          <cell r="F368">
            <v>18383.919999999998</v>
          </cell>
          <cell r="G368">
            <v>36667.619999999995</v>
          </cell>
          <cell r="H368">
            <v>54851.319999999992</v>
          </cell>
          <cell r="I368">
            <v>74035.01999999999</v>
          </cell>
          <cell r="J368">
            <v>91218.719999999987</v>
          </cell>
          <cell r="K368">
            <v>109402.41999999998</v>
          </cell>
          <cell r="L368">
            <v>127586.11999999998</v>
          </cell>
          <cell r="M368">
            <v>145769.81999999998</v>
          </cell>
          <cell r="N368">
            <v>163953.51999999999</v>
          </cell>
          <cell r="O368">
            <v>181137.22</v>
          </cell>
          <cell r="P368">
            <v>198320.92</v>
          </cell>
          <cell r="Q368">
            <v>216504.62000000002</v>
          </cell>
        </row>
        <row r="369">
          <cell r="D369" t="str">
            <v>Entertainment Expenses</v>
          </cell>
          <cell r="E369">
            <v>142790.12</v>
          </cell>
          <cell r="F369">
            <v>2507.5100000000002</v>
          </cell>
          <cell r="G369">
            <v>5015.0200000000004</v>
          </cell>
          <cell r="H369">
            <v>7522.5300000000007</v>
          </cell>
          <cell r="I369">
            <v>10930.04</v>
          </cell>
          <cell r="J369">
            <v>13437.550000000001</v>
          </cell>
          <cell r="K369">
            <v>125945.06</v>
          </cell>
          <cell r="L369">
            <v>128452.56999999999</v>
          </cell>
          <cell r="M369">
            <v>131860.07999999999</v>
          </cell>
          <cell r="N369">
            <v>134367.59</v>
          </cell>
          <cell r="O369">
            <v>136875.1</v>
          </cell>
          <cell r="P369">
            <v>139382.61000000002</v>
          </cell>
          <cell r="Q369">
            <v>142790.12000000002</v>
          </cell>
        </row>
        <row r="370">
          <cell r="D370" t="str">
            <v>Bus Exp - Kitchen Supplies</v>
          </cell>
          <cell r="E370">
            <v>19800</v>
          </cell>
          <cell r="F370">
            <v>1650</v>
          </cell>
          <cell r="G370">
            <v>3300</v>
          </cell>
          <cell r="H370">
            <v>4950</v>
          </cell>
          <cell r="I370">
            <v>6600</v>
          </cell>
          <cell r="J370">
            <v>8250</v>
          </cell>
          <cell r="K370">
            <v>9900</v>
          </cell>
          <cell r="L370">
            <v>11550</v>
          </cell>
          <cell r="M370">
            <v>13200</v>
          </cell>
          <cell r="N370">
            <v>14850</v>
          </cell>
          <cell r="O370">
            <v>16500</v>
          </cell>
          <cell r="P370">
            <v>18150</v>
          </cell>
          <cell r="Q370">
            <v>19800</v>
          </cell>
        </row>
        <row r="371">
          <cell r="D371" t="str">
            <v>Bus Exp-Entertainment Supplies</v>
          </cell>
          <cell r="E371">
            <v>5199.96</v>
          </cell>
          <cell r="F371">
            <v>433.33</v>
          </cell>
          <cell r="G371">
            <v>866.66</v>
          </cell>
          <cell r="H371">
            <v>1299.99</v>
          </cell>
          <cell r="I371">
            <v>1733.32</v>
          </cell>
          <cell r="J371">
            <v>2166.65</v>
          </cell>
          <cell r="K371">
            <v>2599.98</v>
          </cell>
          <cell r="L371">
            <v>3033.31</v>
          </cell>
          <cell r="M371">
            <v>3466.64</v>
          </cell>
          <cell r="N371">
            <v>3899.97</v>
          </cell>
          <cell r="O371">
            <v>4333.3</v>
          </cell>
          <cell r="P371">
            <v>4766.63</v>
          </cell>
          <cell r="Q371">
            <v>5199.96</v>
          </cell>
        </row>
        <row r="372">
          <cell r="D372" t="str">
            <v>Facility Hire</v>
          </cell>
          <cell r="E372">
            <v>66000</v>
          </cell>
          <cell r="F372">
            <v>5500</v>
          </cell>
          <cell r="G372">
            <v>11000</v>
          </cell>
          <cell r="H372">
            <v>16500</v>
          </cell>
          <cell r="I372">
            <v>22000</v>
          </cell>
          <cell r="J372">
            <v>27500</v>
          </cell>
          <cell r="K372">
            <v>33000</v>
          </cell>
          <cell r="L372">
            <v>38500</v>
          </cell>
          <cell r="M372">
            <v>44000</v>
          </cell>
          <cell r="N372">
            <v>49500</v>
          </cell>
          <cell r="O372">
            <v>55000</v>
          </cell>
          <cell r="P372">
            <v>60500</v>
          </cell>
          <cell r="Q372">
            <v>66000</v>
          </cell>
        </row>
        <row r="373">
          <cell r="D373" t="str">
            <v>Overseas Travel &amp; Accommodatio</v>
          </cell>
          <cell r="E373">
            <v>463374.5</v>
          </cell>
          <cell r="F373">
            <v>44264.95</v>
          </cell>
          <cell r="G373">
            <v>79468.92</v>
          </cell>
          <cell r="H373">
            <v>114233.87</v>
          </cell>
          <cell r="I373">
            <v>164498.82</v>
          </cell>
          <cell r="J373">
            <v>212202.79</v>
          </cell>
          <cell r="K373">
            <v>244906.76</v>
          </cell>
          <cell r="L373">
            <v>280171.71000000002</v>
          </cell>
          <cell r="M373">
            <v>319375.68000000005</v>
          </cell>
          <cell r="N373">
            <v>360140.63000000006</v>
          </cell>
          <cell r="O373">
            <v>400405.58000000007</v>
          </cell>
          <cell r="P373">
            <v>433109.55000000005</v>
          </cell>
          <cell r="Q373">
            <v>463374.50000000006</v>
          </cell>
        </row>
        <row r="374">
          <cell r="D374" t="str">
            <v>Airfares</v>
          </cell>
          <cell r="E374">
            <v>826438.36</v>
          </cell>
          <cell r="F374">
            <v>68186.53</v>
          </cell>
          <cell r="G374">
            <v>139873.06</v>
          </cell>
          <cell r="H374">
            <v>210759.59</v>
          </cell>
          <cell r="I374">
            <v>279946.12</v>
          </cell>
          <cell r="J374">
            <v>349832.65</v>
          </cell>
          <cell r="K374">
            <v>417719.18000000005</v>
          </cell>
          <cell r="L374">
            <v>484705.71000000008</v>
          </cell>
          <cell r="M374">
            <v>552592.24000000011</v>
          </cell>
          <cell r="N374">
            <v>620478.77000000014</v>
          </cell>
          <cell r="O374">
            <v>688865.30000000016</v>
          </cell>
          <cell r="P374">
            <v>758551.83000000019</v>
          </cell>
          <cell r="Q374">
            <v>826438.36000000022</v>
          </cell>
        </row>
        <row r="375">
          <cell r="D375" t="str">
            <v>Travel/Accom</v>
          </cell>
          <cell r="E375">
            <v>801801</v>
          </cell>
          <cell r="F375">
            <v>67805.19</v>
          </cell>
          <cell r="G375">
            <v>135179.38</v>
          </cell>
          <cell r="H375">
            <v>204033.57</v>
          </cell>
          <cell r="I375">
            <v>271207.76</v>
          </cell>
          <cell r="J375">
            <v>339932.01</v>
          </cell>
          <cell r="K375">
            <v>408526.26</v>
          </cell>
          <cell r="L375">
            <v>476688.51</v>
          </cell>
          <cell r="M375">
            <v>546412.76</v>
          </cell>
          <cell r="N375">
            <v>610309.82000000007</v>
          </cell>
          <cell r="O375">
            <v>674376.88000000012</v>
          </cell>
          <cell r="P375">
            <v>738273.94000000018</v>
          </cell>
          <cell r="Q375">
            <v>801801.00000000023</v>
          </cell>
        </row>
        <row r="376">
          <cell r="D376" t="str">
            <v>Directors’ Fees</v>
          </cell>
          <cell r="E376">
            <v>315560.88</v>
          </cell>
          <cell r="F376">
            <v>27821.13</v>
          </cell>
          <cell r="G376">
            <v>52593.479999999996</v>
          </cell>
          <cell r="H376">
            <v>80414.61</v>
          </cell>
          <cell r="I376">
            <v>105186.95999999999</v>
          </cell>
          <cell r="J376">
            <v>133008.09</v>
          </cell>
          <cell r="K376">
            <v>157780.44</v>
          </cell>
          <cell r="L376">
            <v>185601.57</v>
          </cell>
          <cell r="M376">
            <v>210373.92</v>
          </cell>
          <cell r="N376">
            <v>238195.05000000002</v>
          </cell>
          <cell r="O376">
            <v>262967.40000000002</v>
          </cell>
          <cell r="P376">
            <v>290788.53000000003</v>
          </cell>
          <cell r="Q376">
            <v>315560.88</v>
          </cell>
        </row>
        <row r="377">
          <cell r="D377" t="str">
            <v>Directors' Expenses</v>
          </cell>
          <cell r="E377">
            <v>120000</v>
          </cell>
          <cell r="F377">
            <v>10000</v>
          </cell>
          <cell r="G377">
            <v>20000</v>
          </cell>
          <cell r="H377">
            <v>30000</v>
          </cell>
          <cell r="I377">
            <v>40000</v>
          </cell>
          <cell r="J377">
            <v>50000</v>
          </cell>
          <cell r="K377">
            <v>60000</v>
          </cell>
          <cell r="L377">
            <v>70000</v>
          </cell>
          <cell r="M377">
            <v>80000</v>
          </cell>
          <cell r="N377">
            <v>90000</v>
          </cell>
          <cell r="O377">
            <v>100000</v>
          </cell>
          <cell r="P377">
            <v>110000</v>
          </cell>
          <cell r="Q377">
            <v>120000</v>
          </cell>
        </row>
        <row r="378">
          <cell r="D378" t="str">
            <v>Grants and Subsidies</v>
          </cell>
          <cell r="E378">
            <v>12000</v>
          </cell>
          <cell r="F378">
            <v>0</v>
          </cell>
          <cell r="G378">
            <v>0</v>
          </cell>
          <cell r="H378">
            <v>0</v>
          </cell>
          <cell r="I378">
            <v>0</v>
          </cell>
          <cell r="J378">
            <v>0</v>
          </cell>
          <cell r="K378">
            <v>2000</v>
          </cell>
          <cell r="L378">
            <v>6000</v>
          </cell>
          <cell r="M378">
            <v>6000</v>
          </cell>
          <cell r="N378">
            <v>6000</v>
          </cell>
          <cell r="O378">
            <v>12000</v>
          </cell>
          <cell r="P378">
            <v>12000</v>
          </cell>
          <cell r="Q378">
            <v>12000</v>
          </cell>
        </row>
        <row r="379">
          <cell r="D379" t="str">
            <v>Membership Fees -  Company</v>
          </cell>
          <cell r="E379">
            <v>82625.16</v>
          </cell>
          <cell r="F379">
            <v>13277.18</v>
          </cell>
          <cell r="G379">
            <v>20763.36</v>
          </cell>
          <cell r="H379">
            <v>22649.54</v>
          </cell>
          <cell r="I379">
            <v>34535.72</v>
          </cell>
          <cell r="J379">
            <v>42421.9</v>
          </cell>
          <cell r="K379">
            <v>44308.08</v>
          </cell>
          <cell r="L379">
            <v>56194.26</v>
          </cell>
          <cell r="M379">
            <v>58080.44</v>
          </cell>
          <cell r="N379">
            <v>59966.62</v>
          </cell>
          <cell r="O379">
            <v>73852.800000000003</v>
          </cell>
          <cell r="P379">
            <v>80738.98000000001</v>
          </cell>
          <cell r="Q379">
            <v>82625.16</v>
          </cell>
        </row>
        <row r="380">
          <cell r="B380">
            <v>17</v>
          </cell>
          <cell r="D380" t="str">
            <v>Business Overheads</v>
          </cell>
          <cell r="E380">
            <v>4686408.4800000004</v>
          </cell>
          <cell r="F380">
            <v>393782.91</v>
          </cell>
          <cell r="G380">
            <v>775072.65999999992</v>
          </cell>
          <cell r="H380">
            <v>1151513.1499999999</v>
          </cell>
          <cell r="I380">
            <v>1548924.8599999999</v>
          </cell>
          <cell r="J380">
            <v>1943174.43</v>
          </cell>
          <cell r="K380">
            <v>2423245.2199999997</v>
          </cell>
          <cell r="L380">
            <v>2809593.7699999996</v>
          </cell>
          <cell r="M380">
            <v>3188633.5799999996</v>
          </cell>
          <cell r="N380">
            <v>3563116.9399999995</v>
          </cell>
          <cell r="O380">
            <v>3951721.5199999996</v>
          </cell>
          <cell r="P380">
            <v>4324943.8999999994</v>
          </cell>
          <cell r="Q380">
            <v>4686408.4799999995</v>
          </cell>
        </row>
        <row r="382">
          <cell r="D382" t="str">
            <v>Insurance, Regulatory &amp; Statutory Charges</v>
          </cell>
        </row>
        <row r="383">
          <cell r="D383" t="str">
            <v>NZEM Costs (Service Provider)</v>
          </cell>
          <cell r="E383">
            <v>7500487.4900000002</v>
          </cell>
          <cell r="F383">
            <v>478611.85</v>
          </cell>
          <cell r="G383">
            <v>952800.33</v>
          </cell>
          <cell r="H383">
            <v>1402072.04</v>
          </cell>
          <cell r="I383">
            <v>1835699.97</v>
          </cell>
          <cell r="J383">
            <v>2260036.14</v>
          </cell>
          <cell r="K383">
            <v>2678599</v>
          </cell>
          <cell r="L383">
            <v>3467270.08</v>
          </cell>
          <cell r="M383">
            <v>4257541</v>
          </cell>
          <cell r="N383">
            <v>5053743.58</v>
          </cell>
          <cell r="O383">
            <v>5847582.8200000003</v>
          </cell>
          <cell r="P383">
            <v>6670208.54</v>
          </cell>
          <cell r="Q383">
            <v>7500487.4900000002</v>
          </cell>
        </row>
        <row r="384">
          <cell r="D384" t="str">
            <v>MARIA Costs</v>
          </cell>
          <cell r="E384">
            <v>960000</v>
          </cell>
          <cell r="F384">
            <v>80000</v>
          </cell>
          <cell r="G384">
            <v>160000</v>
          </cell>
          <cell r="H384">
            <v>240000</v>
          </cell>
          <cell r="I384">
            <v>320000</v>
          </cell>
          <cell r="J384">
            <v>400000</v>
          </cell>
          <cell r="K384">
            <v>480000</v>
          </cell>
          <cell r="L384">
            <v>560000</v>
          </cell>
          <cell r="M384">
            <v>640000</v>
          </cell>
          <cell r="N384">
            <v>720000</v>
          </cell>
          <cell r="O384">
            <v>800000</v>
          </cell>
          <cell r="P384">
            <v>880000</v>
          </cell>
          <cell r="Q384">
            <v>960000</v>
          </cell>
        </row>
        <row r="385">
          <cell r="D385" t="str">
            <v>Insurance</v>
          </cell>
          <cell r="E385">
            <v>7925804.9200000018</v>
          </cell>
          <cell r="F385">
            <v>660484.15</v>
          </cell>
          <cell r="G385">
            <v>1320968.3</v>
          </cell>
          <cell r="H385">
            <v>1981452.4500000002</v>
          </cell>
          <cell r="I385">
            <v>2641936.6</v>
          </cell>
          <cell r="J385">
            <v>3302420.75</v>
          </cell>
          <cell r="K385">
            <v>3962904.9</v>
          </cell>
          <cell r="L385">
            <v>4623389.05</v>
          </cell>
          <cell r="M385">
            <v>5283873.2</v>
          </cell>
          <cell r="N385">
            <v>5944357.3500000006</v>
          </cell>
          <cell r="O385">
            <v>6604841.5000000009</v>
          </cell>
          <cell r="P385">
            <v>7265325.6500000013</v>
          </cell>
          <cell r="Q385">
            <v>7925804.9200000018</v>
          </cell>
        </row>
        <row r="386">
          <cell r="D386" t="str">
            <v>Stat and Regulatory Charges</v>
          </cell>
          <cell r="E386">
            <v>1277852.96</v>
          </cell>
          <cell r="F386">
            <v>127113.84</v>
          </cell>
          <cell r="G386">
            <v>224674.9</v>
          </cell>
          <cell r="H386">
            <v>318252.15000000002</v>
          </cell>
          <cell r="I386">
            <v>418288.48000000004</v>
          </cell>
          <cell r="J386">
            <v>529096.56000000006</v>
          </cell>
          <cell r="K386">
            <v>638119.08000000007</v>
          </cell>
          <cell r="L386">
            <v>742587.10000000009</v>
          </cell>
          <cell r="M386">
            <v>846437.38000000012</v>
          </cell>
          <cell r="N386">
            <v>957986.02000000014</v>
          </cell>
          <cell r="O386">
            <v>1068388.05</v>
          </cell>
          <cell r="P386">
            <v>1174533.32</v>
          </cell>
          <cell r="Q386">
            <v>1277852.96</v>
          </cell>
        </row>
        <row r="387">
          <cell r="B387">
            <v>18</v>
          </cell>
          <cell r="D387" t="str">
            <v>Insurance, Reg &amp; Stat Charges</v>
          </cell>
          <cell r="E387">
            <v>17664145.370000001</v>
          </cell>
          <cell r="F387">
            <v>1346209.84</v>
          </cell>
          <cell r="G387">
            <v>2658443.5300000003</v>
          </cell>
          <cell r="H387">
            <v>3941776.6400000006</v>
          </cell>
          <cell r="I387">
            <v>5215925.0500000007</v>
          </cell>
          <cell r="J387">
            <v>6491553.4500000011</v>
          </cell>
          <cell r="K387">
            <v>7759622.9800000014</v>
          </cell>
          <cell r="L387">
            <v>9393246.2300000004</v>
          </cell>
          <cell r="M387">
            <v>11027851.58</v>
          </cell>
          <cell r="N387">
            <v>12676086.949999999</v>
          </cell>
          <cell r="O387">
            <v>14320812.369999999</v>
          </cell>
          <cell r="P387">
            <v>15990067.51</v>
          </cell>
          <cell r="Q387">
            <v>17664145.370000001</v>
          </cell>
        </row>
        <row r="389">
          <cell r="C389" t="str">
            <v>TOTAL ALL EXPENSES</v>
          </cell>
          <cell r="E389">
            <v>129950692.09999995</v>
          </cell>
          <cell r="F389">
            <v>11906183.190000001</v>
          </cell>
          <cell r="G389">
            <v>22843756.450000003</v>
          </cell>
          <cell r="H389">
            <v>33631031.990000002</v>
          </cell>
          <cell r="I389">
            <v>45825352.990000002</v>
          </cell>
          <cell r="J389">
            <v>56244935.319999993</v>
          </cell>
          <cell r="K389">
            <v>66093401.11999999</v>
          </cell>
          <cell r="L389">
            <v>76843535.769999981</v>
          </cell>
          <cell r="M389">
            <v>87506664.839999974</v>
          </cell>
          <cell r="N389">
            <v>97570751.819999978</v>
          </cell>
          <cell r="O389">
            <v>108056267.78999998</v>
          </cell>
          <cell r="P389">
            <v>118253848.41999997</v>
          </cell>
          <cell r="Q389">
            <v>128750692.09999996</v>
          </cell>
        </row>
        <row r="391">
          <cell r="C391" t="str">
            <v>EBITDA</v>
          </cell>
          <cell r="E391">
            <v>349289150.63</v>
          </cell>
          <cell r="F391">
            <v>28246391.140000004</v>
          </cell>
          <cell r="G391">
            <v>58501401.959999993</v>
          </cell>
          <cell r="H391">
            <v>85629646.180000007</v>
          </cell>
          <cell r="I391">
            <v>113522686.51000002</v>
          </cell>
          <cell r="J391">
            <v>144080804.12000003</v>
          </cell>
          <cell r="K391">
            <v>174509468.20000005</v>
          </cell>
          <cell r="L391">
            <v>207837468.56000003</v>
          </cell>
          <cell r="M391">
            <v>239359317.60000005</v>
          </cell>
          <cell r="N391">
            <v>273997222.71000004</v>
          </cell>
          <cell r="O391">
            <v>300569464.55000001</v>
          </cell>
          <cell r="P391">
            <v>325140395</v>
          </cell>
          <cell r="Q391">
            <v>349289150.63</v>
          </cell>
        </row>
        <row r="393">
          <cell r="D393" t="str">
            <v>Finance</v>
          </cell>
        </row>
        <row r="394">
          <cell r="D394" t="str">
            <v>Bank Fees</v>
          </cell>
          <cell r="E394">
            <v>3658.56</v>
          </cell>
          <cell r="F394">
            <v>304.88</v>
          </cell>
          <cell r="G394">
            <v>609.76</v>
          </cell>
          <cell r="H394">
            <v>914.64</v>
          </cell>
          <cell r="I394">
            <v>1219.52</v>
          </cell>
          <cell r="J394">
            <v>1524.4</v>
          </cell>
          <cell r="K394">
            <v>1829.2800000000002</v>
          </cell>
          <cell r="L394">
            <v>2134.1600000000003</v>
          </cell>
          <cell r="M394">
            <v>2439.0400000000004</v>
          </cell>
          <cell r="N394">
            <v>2743.9200000000005</v>
          </cell>
          <cell r="O394">
            <v>3048.8000000000006</v>
          </cell>
          <cell r="P394">
            <v>3353.6800000000007</v>
          </cell>
          <cell r="Q394">
            <v>3658.5600000000009</v>
          </cell>
        </row>
        <row r="395">
          <cell r="D395" t="str">
            <v>Loan Interest Expense</v>
          </cell>
          <cell r="E395">
            <v>64558688.409999989</v>
          </cell>
          <cell r="F395">
            <v>4737487.42</v>
          </cell>
          <cell r="G395">
            <v>9357731.129999999</v>
          </cell>
          <cell r="H395">
            <v>14122607.959999999</v>
          </cell>
          <cell r="I395">
            <v>18901180</v>
          </cell>
          <cell r="J395">
            <v>23534677.129999999</v>
          </cell>
          <cell r="K395">
            <v>29374486.579999998</v>
          </cell>
          <cell r="L395">
            <v>35223320</v>
          </cell>
          <cell r="M395">
            <v>41161641.869999997</v>
          </cell>
          <cell r="N395">
            <v>47101670.089999996</v>
          </cell>
          <cell r="O395">
            <v>52860165.139999993</v>
          </cell>
          <cell r="P395">
            <v>58800193.359999992</v>
          </cell>
          <cell r="Q395">
            <v>64558688.409999989</v>
          </cell>
        </row>
        <row r="396">
          <cell r="D396" t="str">
            <v>Bond Revaluation Amort.</v>
          </cell>
          <cell r="E396">
            <v>-229000</v>
          </cell>
          <cell r="F396">
            <v>-19000</v>
          </cell>
          <cell r="G396">
            <v>-38000</v>
          </cell>
          <cell r="H396">
            <v>-57000</v>
          </cell>
          <cell r="I396">
            <v>-76000</v>
          </cell>
          <cell r="J396">
            <v>-95000</v>
          </cell>
          <cell r="K396">
            <v>-114000</v>
          </cell>
          <cell r="L396">
            <v>-133000</v>
          </cell>
          <cell r="M396">
            <v>-152000</v>
          </cell>
          <cell r="N396">
            <v>-171000</v>
          </cell>
          <cell r="O396">
            <v>-190000</v>
          </cell>
          <cell r="P396">
            <v>-209000</v>
          </cell>
          <cell r="Q396">
            <v>-229000</v>
          </cell>
        </row>
        <row r="397">
          <cell r="D397" t="str">
            <v>Interest Received</v>
          </cell>
          <cell r="E397">
            <v>-399137.36</v>
          </cell>
          <cell r="F397">
            <v>-17979.560000000001</v>
          </cell>
          <cell r="G397">
            <v>-36180.82</v>
          </cell>
          <cell r="H397">
            <v>-56564.06</v>
          </cell>
          <cell r="I397">
            <v>-80938.23</v>
          </cell>
          <cell r="J397">
            <v>-110243.68</v>
          </cell>
          <cell r="K397">
            <v>-145353.19999999998</v>
          </cell>
          <cell r="L397">
            <v>-185472.55</v>
          </cell>
          <cell r="M397">
            <v>-227763.62</v>
          </cell>
          <cell r="N397">
            <v>-271953.78999999998</v>
          </cell>
          <cell r="O397">
            <v>-317853.24</v>
          </cell>
          <cell r="P397">
            <v>-363869.57</v>
          </cell>
          <cell r="Q397">
            <v>-399137.36</v>
          </cell>
        </row>
        <row r="398">
          <cell r="D398" t="str">
            <v>Interest Capitalised</v>
          </cell>
          <cell r="E398">
            <v>-1106176.47</v>
          </cell>
          <cell r="F398">
            <v>-43593.599999999999</v>
          </cell>
          <cell r="G398">
            <v>-99095.81</v>
          </cell>
          <cell r="H398">
            <v>-165170.89000000001</v>
          </cell>
          <cell r="I398">
            <v>-241395.87</v>
          </cell>
          <cell r="J398">
            <v>-323294.64</v>
          </cell>
          <cell r="K398">
            <v>-412754.09</v>
          </cell>
          <cell r="L398">
            <v>-509926.27</v>
          </cell>
          <cell r="M398">
            <v>-608682.97</v>
          </cell>
          <cell r="N398">
            <v>-724489.44</v>
          </cell>
          <cell r="O398">
            <v>-843304.76</v>
          </cell>
          <cell r="P398">
            <v>-973532.95</v>
          </cell>
          <cell r="Q398">
            <v>-1106176.47</v>
          </cell>
        </row>
        <row r="399">
          <cell r="B399">
            <v>19</v>
          </cell>
          <cell r="D399" t="str">
            <v>Finance Costs</v>
          </cell>
          <cell r="E399">
            <v>62828033.139999986</v>
          </cell>
          <cell r="F399">
            <v>4657219.1399999997</v>
          </cell>
          <cell r="G399">
            <v>9185064.2599999998</v>
          </cell>
          <cell r="H399">
            <v>13844787.649999999</v>
          </cell>
          <cell r="I399">
            <v>18504065.419999998</v>
          </cell>
          <cell r="J399">
            <v>23007663.209999997</v>
          </cell>
          <cell r="K399">
            <v>28704208.569999997</v>
          </cell>
          <cell r="L399">
            <v>34397055.339999996</v>
          </cell>
          <cell r="M399">
            <v>40175634.319999993</v>
          </cell>
          <cell r="N399">
            <v>45936970.779999994</v>
          </cell>
          <cell r="O399">
            <v>51512055.93999999</v>
          </cell>
          <cell r="P399">
            <v>57257144.519999988</v>
          </cell>
          <cell r="Q399">
            <v>62828033.139999986</v>
          </cell>
        </row>
        <row r="401">
          <cell r="D401" t="str">
            <v>Depreciation / AM Costs</v>
          </cell>
        </row>
        <row r="402">
          <cell r="B402">
            <v>20</v>
          </cell>
          <cell r="D402" t="str">
            <v>Goodwill Amortisation</v>
          </cell>
          <cell r="E402">
            <v>7598928</v>
          </cell>
          <cell r="F402">
            <v>633244</v>
          </cell>
          <cell r="G402">
            <v>1266488</v>
          </cell>
          <cell r="H402">
            <v>1899732</v>
          </cell>
          <cell r="I402">
            <v>2532976</v>
          </cell>
          <cell r="J402">
            <v>3166220</v>
          </cell>
          <cell r="K402">
            <v>3799464</v>
          </cell>
          <cell r="L402">
            <v>4432708</v>
          </cell>
          <cell r="M402">
            <v>5065952</v>
          </cell>
          <cell r="N402">
            <v>5699196</v>
          </cell>
          <cell r="O402">
            <v>6332440</v>
          </cell>
          <cell r="P402">
            <v>6965684</v>
          </cell>
          <cell r="Q402">
            <v>7598928</v>
          </cell>
        </row>
        <row r="403">
          <cell r="B403">
            <v>21</v>
          </cell>
          <cell r="D403" t="str">
            <v>Depreciation</v>
          </cell>
          <cell r="E403">
            <v>63070422.079999998</v>
          </cell>
          <cell r="F403">
            <v>5201585.76</v>
          </cell>
          <cell r="G403">
            <v>10406045.039999999</v>
          </cell>
          <cell r="H403">
            <v>15612369.809999999</v>
          </cell>
          <cell r="I403">
            <v>20820631.039999999</v>
          </cell>
          <cell r="J403">
            <v>26030587.919999998</v>
          </cell>
          <cell r="K403">
            <v>31243238.369999997</v>
          </cell>
          <cell r="L403">
            <v>36457578.949999996</v>
          </cell>
          <cell r="M403">
            <v>41678020.049999997</v>
          </cell>
          <cell r="N403">
            <v>46900250.699999996</v>
          </cell>
          <cell r="O403">
            <v>52138786.199999996</v>
          </cell>
          <cell r="P403">
            <v>57378978.689999998</v>
          </cell>
          <cell r="Q403">
            <v>63070422.079999998</v>
          </cell>
        </row>
        <row r="404">
          <cell r="D404" t="str">
            <v>Depreciation and AM Costs</v>
          </cell>
          <cell r="E404">
            <v>70669350.079999998</v>
          </cell>
          <cell r="F404">
            <v>5834829.7599999998</v>
          </cell>
          <cell r="G404">
            <v>11672533.039999999</v>
          </cell>
          <cell r="H404">
            <v>17512101.809999999</v>
          </cell>
          <cell r="I404">
            <v>23353607.039999999</v>
          </cell>
          <cell r="J404">
            <v>29196807.919999998</v>
          </cell>
          <cell r="K404">
            <v>35042702.369999997</v>
          </cell>
          <cell r="L404">
            <v>40890286.949999996</v>
          </cell>
          <cell r="M404">
            <v>46743972.049999997</v>
          </cell>
          <cell r="N404">
            <v>52599446.699999996</v>
          </cell>
          <cell r="O404">
            <v>58471226.199999996</v>
          </cell>
          <cell r="P404">
            <v>64344662.689999998</v>
          </cell>
          <cell r="Q404">
            <v>70669350.079999998</v>
          </cell>
        </row>
        <row r="406">
          <cell r="C406" t="str">
            <v>NET OPERATING BEFORE TAX</v>
          </cell>
          <cell r="E406">
            <v>215791767.41000003</v>
          </cell>
          <cell r="F406">
            <v>17754342.240000002</v>
          </cell>
          <cell r="G406">
            <v>37643804.659999989</v>
          </cell>
          <cell r="H406">
            <v>54272756.719999999</v>
          </cell>
          <cell r="I406">
            <v>71665014.050000012</v>
          </cell>
          <cell r="J406">
            <v>91876332.990000024</v>
          </cell>
          <cell r="K406">
            <v>110762557.26000002</v>
          </cell>
          <cell r="L406">
            <v>132550126.27000001</v>
          </cell>
          <cell r="M406">
            <v>152439711.23000002</v>
          </cell>
          <cell r="N406">
            <v>175460805.23000002</v>
          </cell>
          <cell r="O406">
            <v>190586182.41000003</v>
          </cell>
          <cell r="P406">
            <v>203538587.79000002</v>
          </cell>
          <cell r="Q406">
            <v>215791767.41000003</v>
          </cell>
        </row>
        <row r="408">
          <cell r="D408" t="str">
            <v>Current Tax Expense</v>
          </cell>
          <cell r="E408">
            <v>73643358.949999988</v>
          </cell>
          <cell r="F408">
            <v>6061195.5499999998</v>
          </cell>
          <cell r="G408">
            <v>12826981.23</v>
          </cell>
          <cell r="H408">
            <v>18516798.490000002</v>
          </cell>
          <cell r="I408">
            <v>24458506.5</v>
          </cell>
          <cell r="J408">
            <v>31330504.829999998</v>
          </cell>
          <cell r="K408">
            <v>37765221.93</v>
          </cell>
          <cell r="L408">
            <v>45157382.799999997</v>
          </cell>
          <cell r="M408">
            <v>51923208.849999994</v>
          </cell>
          <cell r="N408">
            <v>59722432.949999996</v>
          </cell>
          <cell r="O408">
            <v>64916070.489999995</v>
          </cell>
          <cell r="P408">
            <v>69392627.339999989</v>
          </cell>
          <cell r="Q408">
            <v>73643358.949999988</v>
          </cell>
        </row>
        <row r="409">
          <cell r="B409">
            <v>22</v>
          </cell>
          <cell r="D409" t="str">
            <v>Taxation</v>
          </cell>
          <cell r="E409">
            <v>73643358.949999988</v>
          </cell>
          <cell r="F409">
            <v>6061195.5499999998</v>
          </cell>
          <cell r="G409">
            <v>12826981.23</v>
          </cell>
          <cell r="H409">
            <v>18516798.490000002</v>
          </cell>
          <cell r="I409">
            <v>24458506.5</v>
          </cell>
          <cell r="J409">
            <v>31330504.829999998</v>
          </cell>
          <cell r="K409">
            <v>37765221.93</v>
          </cell>
          <cell r="L409">
            <v>45157382.799999997</v>
          </cell>
          <cell r="M409">
            <v>51923208.849999994</v>
          </cell>
          <cell r="N409">
            <v>59722432.949999996</v>
          </cell>
          <cell r="O409">
            <v>64916070.489999995</v>
          </cell>
          <cell r="P409">
            <v>69392627.339999989</v>
          </cell>
          <cell r="Q409">
            <v>73643358.949999988</v>
          </cell>
        </row>
        <row r="411">
          <cell r="C411" t="str">
            <v>NET OPERATING AFTER TAX</v>
          </cell>
          <cell r="E411">
            <v>142148408.46000001</v>
          </cell>
          <cell r="F411">
            <v>11693146.690000001</v>
          </cell>
          <cell r="G411">
            <v>24816823.429999989</v>
          </cell>
          <cell r="H411">
            <v>35755958.229999997</v>
          </cell>
          <cell r="I411">
            <v>47206507.550000004</v>
          </cell>
          <cell r="J411">
            <v>60545828.160000019</v>
          </cell>
          <cell r="K411">
            <v>72997335.330000013</v>
          </cell>
          <cell r="L411">
            <v>87392743.470000014</v>
          </cell>
          <cell r="M411">
            <v>100516502.38000003</v>
          </cell>
          <cell r="N411">
            <v>115738372.28000003</v>
          </cell>
          <cell r="O411">
            <v>125670111.92000003</v>
          </cell>
          <cell r="P411">
            <v>134145960.45000003</v>
          </cell>
          <cell r="Q411">
            <v>142148408.46000004</v>
          </cell>
        </row>
      </sheetData>
      <sheetData sheetId="17" refreshError="1"/>
      <sheetData sheetId="18" refreshError="1"/>
      <sheetData sheetId="19" refreshError="1"/>
      <sheetData sheetId="20" refreshError="1">
        <row r="6">
          <cell r="E6" t="str">
            <v>Annual Total</v>
          </cell>
          <cell r="F6" t="str">
            <v>July</v>
          </cell>
          <cell r="G6" t="str">
            <v>August</v>
          </cell>
          <cell r="H6" t="str">
            <v>September</v>
          </cell>
          <cell r="I6" t="str">
            <v>October</v>
          </cell>
          <cell r="J6" t="str">
            <v>November</v>
          </cell>
          <cell r="K6" t="str">
            <v>December</v>
          </cell>
          <cell r="L6" t="str">
            <v>January</v>
          </cell>
          <cell r="M6" t="str">
            <v>February</v>
          </cell>
          <cell r="N6" t="str">
            <v>March</v>
          </cell>
          <cell r="O6" t="str">
            <v>April</v>
          </cell>
          <cell r="P6" t="str">
            <v>May</v>
          </cell>
          <cell r="Q6" t="str">
            <v>June</v>
          </cell>
        </row>
        <row r="7">
          <cell r="C7" t="str">
            <v>Energy Revenue</v>
          </cell>
        </row>
        <row r="8">
          <cell r="B8">
            <v>1</v>
          </cell>
          <cell r="D8" t="str">
            <v>Generation Volume</v>
          </cell>
          <cell r="E8">
            <v>188449.48697853868</v>
          </cell>
          <cell r="F8">
            <v>1429.4462261876054</v>
          </cell>
          <cell r="G8">
            <v>10193</v>
          </cell>
          <cell r="H8">
            <v>17887.835061490234</v>
          </cell>
          <cell r="I8">
            <v>22452.843621895347</v>
          </cell>
          <cell r="J8">
            <v>23078.759223535082</v>
          </cell>
          <cell r="K8">
            <v>26895.748613455507</v>
          </cell>
          <cell r="L8">
            <v>27498.30311068242</v>
          </cell>
          <cell r="M8">
            <v>25260.068483240895</v>
          </cell>
          <cell r="N8">
            <v>20963.670122980468</v>
          </cell>
          <cell r="O8">
            <v>9687.2757414998778</v>
          </cell>
          <cell r="P8">
            <v>2660.53050397878</v>
          </cell>
          <cell r="Q8">
            <v>442.00626959247643</v>
          </cell>
        </row>
        <row r="9">
          <cell r="D9" t="str">
            <v>Generation Revenue</v>
          </cell>
        </row>
        <row r="10">
          <cell r="B10">
            <v>2</v>
          </cell>
          <cell r="D10" t="str">
            <v>Energy Revenue - MEAL</v>
          </cell>
          <cell r="E10">
            <v>13415264.720000001</v>
          </cell>
          <cell r="F10">
            <v>87755.09</v>
          </cell>
          <cell r="G10">
            <v>596653.93000000005</v>
          </cell>
          <cell r="H10">
            <v>1193125.49</v>
          </cell>
          <cell r="I10">
            <v>1722327.07</v>
          </cell>
          <cell r="J10">
            <v>1750174.26</v>
          </cell>
          <cell r="K10">
            <v>2117256.6800000002</v>
          </cell>
          <cell r="L10">
            <v>1798764.31</v>
          </cell>
          <cell r="M10">
            <v>1665365.74</v>
          </cell>
          <cell r="N10">
            <v>1491908.82</v>
          </cell>
          <cell r="O10">
            <v>764249.88</v>
          </cell>
          <cell r="P10">
            <v>194988.94</v>
          </cell>
          <cell r="Q10">
            <v>32694.51</v>
          </cell>
        </row>
        <row r="11">
          <cell r="D11" t="str">
            <v>Total Generation Revenue</v>
          </cell>
          <cell r="E11">
            <v>13415264.720000001</v>
          </cell>
          <cell r="F11">
            <v>87755.09</v>
          </cell>
          <cell r="G11">
            <v>596653.93000000005</v>
          </cell>
          <cell r="H11">
            <v>1193125.49</v>
          </cell>
          <cell r="I11">
            <v>1722327.07</v>
          </cell>
          <cell r="J11">
            <v>1750174.26</v>
          </cell>
          <cell r="K11">
            <v>2117256.6800000002</v>
          </cell>
          <cell r="L11">
            <v>1798764.31</v>
          </cell>
          <cell r="M11">
            <v>1665365.74</v>
          </cell>
          <cell r="N11">
            <v>1491908.82</v>
          </cell>
          <cell r="O11">
            <v>764249.88</v>
          </cell>
          <cell r="P11">
            <v>194988.94</v>
          </cell>
          <cell r="Q11">
            <v>32694.51</v>
          </cell>
        </row>
        <row r="13">
          <cell r="D13" t="str">
            <v>Retail</v>
          </cell>
        </row>
        <row r="14">
          <cell r="D14" t="str">
            <v>Comalco Margin</v>
          </cell>
          <cell r="E14">
            <v>0</v>
          </cell>
          <cell r="F14">
            <v>0</v>
          </cell>
          <cell r="G14">
            <v>0</v>
          </cell>
          <cell r="H14">
            <v>0</v>
          </cell>
          <cell r="I14">
            <v>0</v>
          </cell>
          <cell r="J14">
            <v>0</v>
          </cell>
          <cell r="K14">
            <v>0</v>
          </cell>
          <cell r="L14">
            <v>0</v>
          </cell>
          <cell r="M14">
            <v>0</v>
          </cell>
          <cell r="N14">
            <v>0</v>
          </cell>
          <cell r="O14">
            <v>0</v>
          </cell>
          <cell r="P14">
            <v>0</v>
          </cell>
          <cell r="Q14">
            <v>0</v>
          </cell>
        </row>
        <row r="16">
          <cell r="D16" t="str">
            <v>Direct Supply Margin</v>
          </cell>
          <cell r="E16">
            <v>0</v>
          </cell>
          <cell r="F16">
            <v>0</v>
          </cell>
          <cell r="G16">
            <v>0</v>
          </cell>
          <cell r="H16">
            <v>0</v>
          </cell>
          <cell r="I16">
            <v>0</v>
          </cell>
          <cell r="J16">
            <v>0</v>
          </cell>
          <cell r="K16">
            <v>0</v>
          </cell>
          <cell r="L16">
            <v>0</v>
          </cell>
          <cell r="M16">
            <v>0</v>
          </cell>
          <cell r="N16">
            <v>0</v>
          </cell>
          <cell r="O16">
            <v>0</v>
          </cell>
          <cell r="P16">
            <v>0</v>
          </cell>
          <cell r="Q16">
            <v>0</v>
          </cell>
        </row>
        <row r="17">
          <cell r="D17" t="str">
            <v>Total Retail Revenue</v>
          </cell>
          <cell r="E17">
            <v>0</v>
          </cell>
          <cell r="F17">
            <v>0</v>
          </cell>
          <cell r="G17">
            <v>0</v>
          </cell>
          <cell r="H17">
            <v>0</v>
          </cell>
          <cell r="I17">
            <v>0</v>
          </cell>
          <cell r="J17">
            <v>0</v>
          </cell>
          <cell r="K17">
            <v>0</v>
          </cell>
          <cell r="L17">
            <v>0</v>
          </cell>
          <cell r="M17">
            <v>0</v>
          </cell>
          <cell r="N17">
            <v>0</v>
          </cell>
          <cell r="O17">
            <v>0</v>
          </cell>
          <cell r="P17">
            <v>0</v>
          </cell>
          <cell r="Q17">
            <v>0</v>
          </cell>
        </row>
        <row r="19">
          <cell r="D19" t="str">
            <v>Wholesale</v>
          </cell>
        </row>
        <row r="20">
          <cell r="D20" t="str">
            <v>Total Hedge Margin</v>
          </cell>
          <cell r="E20">
            <v>0</v>
          </cell>
          <cell r="F20">
            <v>0</v>
          </cell>
          <cell r="G20">
            <v>0</v>
          </cell>
          <cell r="H20">
            <v>0</v>
          </cell>
          <cell r="I20">
            <v>0</v>
          </cell>
          <cell r="J20">
            <v>0</v>
          </cell>
          <cell r="K20">
            <v>0</v>
          </cell>
          <cell r="L20">
            <v>0</v>
          </cell>
          <cell r="M20">
            <v>0</v>
          </cell>
          <cell r="N20">
            <v>0</v>
          </cell>
          <cell r="O20">
            <v>0</v>
          </cell>
          <cell r="P20">
            <v>0</v>
          </cell>
          <cell r="Q20">
            <v>0</v>
          </cell>
        </row>
        <row r="22">
          <cell r="C22" t="str">
            <v>TOTAL ENERGY REVENUE</v>
          </cell>
          <cell r="E22">
            <v>13415264.720000001</v>
          </cell>
          <cell r="F22">
            <v>87755.09</v>
          </cell>
          <cell r="G22">
            <v>596653.93000000005</v>
          </cell>
          <cell r="H22">
            <v>1193125.49</v>
          </cell>
          <cell r="I22">
            <v>1722327.07</v>
          </cell>
          <cell r="J22">
            <v>1750174.26</v>
          </cell>
          <cell r="K22">
            <v>2117256.6800000002</v>
          </cell>
          <cell r="L22">
            <v>1798764.31</v>
          </cell>
          <cell r="M22">
            <v>1665365.74</v>
          </cell>
          <cell r="N22">
            <v>1491908.82</v>
          </cell>
          <cell r="O22">
            <v>764249.88</v>
          </cell>
          <cell r="P22">
            <v>194988.94</v>
          </cell>
          <cell r="Q22">
            <v>32694.51</v>
          </cell>
        </row>
        <row r="24">
          <cell r="C24" t="str">
            <v>Transmission and Distribution Costs</v>
          </cell>
        </row>
        <row r="25">
          <cell r="D25" t="str">
            <v>Cost of Generation</v>
          </cell>
          <cell r="E25">
            <v>-980874.45000000007</v>
          </cell>
          <cell r="F25">
            <v>-7951.09</v>
          </cell>
          <cell r="G25">
            <v>-57159.91</v>
          </cell>
          <cell r="H25">
            <v>-89602.78</v>
          </cell>
          <cell r="I25">
            <v>-114995.16</v>
          </cell>
          <cell r="J25">
            <v>-118354.68</v>
          </cell>
          <cell r="K25">
            <v>-139437.74</v>
          </cell>
          <cell r="L25">
            <v>-141970.01999999999</v>
          </cell>
          <cell r="M25">
            <v>-129360.67</v>
          </cell>
          <cell r="N25">
            <v>-113962.34</v>
          </cell>
          <cell r="O25">
            <v>-46465.53</v>
          </cell>
          <cell r="P25">
            <v>-18321.5</v>
          </cell>
          <cell r="Q25">
            <v>-3293.03</v>
          </cell>
        </row>
        <row r="26">
          <cell r="D26" t="str">
            <v>Connection Charges</v>
          </cell>
          <cell r="E26">
            <v>-980874.45000000007</v>
          </cell>
          <cell r="F26">
            <v>-7951.09</v>
          </cell>
          <cell r="G26">
            <v>-57159.91</v>
          </cell>
          <cell r="H26">
            <v>-89602.78</v>
          </cell>
          <cell r="I26">
            <v>-114995.16</v>
          </cell>
          <cell r="J26">
            <v>-118354.68</v>
          </cell>
          <cell r="K26">
            <v>-139437.74</v>
          </cell>
          <cell r="L26">
            <v>-141970.01999999999</v>
          </cell>
          <cell r="M26">
            <v>-129360.67</v>
          </cell>
          <cell r="N26">
            <v>-113962.34</v>
          </cell>
          <cell r="O26">
            <v>-46465.53</v>
          </cell>
          <cell r="P26">
            <v>-18321.5</v>
          </cell>
          <cell r="Q26">
            <v>-3293.03</v>
          </cell>
        </row>
        <row r="28">
          <cell r="D28" t="str">
            <v>Network</v>
          </cell>
        </row>
        <row r="29">
          <cell r="D29" t="str">
            <v>Connection'Wheeling Charge</v>
          </cell>
          <cell r="E29">
            <v>-266163.95999999996</v>
          </cell>
          <cell r="F29">
            <v>-3630.72</v>
          </cell>
          <cell r="G29">
            <v>-20284.75</v>
          </cell>
          <cell r="H29">
            <v>-23128.12</v>
          </cell>
          <cell r="I29">
            <v>-27190.080000000002</v>
          </cell>
          <cell r="J29">
            <v>-34907.800000000003</v>
          </cell>
          <cell r="K29">
            <v>-39375.96</v>
          </cell>
          <cell r="L29">
            <v>-35720.19</v>
          </cell>
          <cell r="M29">
            <v>-32064.43</v>
          </cell>
          <cell r="N29">
            <v>-30439.65</v>
          </cell>
          <cell r="O29">
            <v>-11754.63</v>
          </cell>
          <cell r="P29">
            <v>-6067.89</v>
          </cell>
          <cell r="Q29">
            <v>-1599.74</v>
          </cell>
        </row>
        <row r="30">
          <cell r="D30" t="str">
            <v>Total Network Loses</v>
          </cell>
          <cell r="E30">
            <v>-266163.95999999996</v>
          </cell>
          <cell r="F30">
            <v>-3630.72</v>
          </cell>
          <cell r="G30">
            <v>-20284.75</v>
          </cell>
          <cell r="H30">
            <v>-23128.12</v>
          </cell>
          <cell r="I30">
            <v>-27190.080000000002</v>
          </cell>
          <cell r="J30">
            <v>-34907.800000000003</v>
          </cell>
          <cell r="K30">
            <v>-39375.96</v>
          </cell>
          <cell r="L30">
            <v>-35720.19</v>
          </cell>
          <cell r="M30">
            <v>-32064.43</v>
          </cell>
          <cell r="N30">
            <v>-30439.65</v>
          </cell>
          <cell r="O30">
            <v>-11754.63</v>
          </cell>
          <cell r="P30">
            <v>-6067.89</v>
          </cell>
          <cell r="Q30">
            <v>-1599.74</v>
          </cell>
        </row>
        <row r="31">
          <cell r="B31">
            <v>6</v>
          </cell>
          <cell r="D31" t="str">
            <v>Total Transmission &amp; Distribution Costs</v>
          </cell>
          <cell r="E31">
            <v>-1247038.4099999997</v>
          </cell>
          <cell r="F31">
            <v>-11581.810000000001</v>
          </cell>
          <cell r="G31">
            <v>-77444.66</v>
          </cell>
          <cell r="H31">
            <v>-112730.9</v>
          </cell>
          <cell r="I31">
            <v>-142185.24000000002</v>
          </cell>
          <cell r="J31">
            <v>-153262.47999999998</v>
          </cell>
          <cell r="K31">
            <v>-178813.7</v>
          </cell>
          <cell r="L31">
            <v>-177690.21</v>
          </cell>
          <cell r="M31">
            <v>-161425.1</v>
          </cell>
          <cell r="N31">
            <v>-144401.99</v>
          </cell>
          <cell r="O31">
            <v>-58220.160000000003</v>
          </cell>
          <cell r="P31">
            <v>-24389.39</v>
          </cell>
          <cell r="Q31">
            <v>-4892.7700000000004</v>
          </cell>
        </row>
        <row r="33">
          <cell r="D33" t="str">
            <v>Other Income</v>
          </cell>
        </row>
        <row r="34">
          <cell r="B34">
            <v>7</v>
          </cell>
          <cell r="D34" t="str">
            <v>Other Income</v>
          </cell>
          <cell r="E34">
            <v>0</v>
          </cell>
          <cell r="F34">
            <v>0</v>
          </cell>
          <cell r="G34">
            <v>0</v>
          </cell>
          <cell r="H34">
            <v>0</v>
          </cell>
          <cell r="I34">
            <v>0</v>
          </cell>
          <cell r="J34">
            <v>0</v>
          </cell>
          <cell r="K34">
            <v>0</v>
          </cell>
          <cell r="L34">
            <v>0</v>
          </cell>
          <cell r="M34">
            <v>0</v>
          </cell>
          <cell r="N34">
            <v>0</v>
          </cell>
          <cell r="O34">
            <v>0</v>
          </cell>
          <cell r="P34">
            <v>0</v>
          </cell>
          <cell r="Q34">
            <v>0</v>
          </cell>
        </row>
        <row r="36">
          <cell r="C36" t="str">
            <v>GROSS CONTRIBUTION</v>
          </cell>
          <cell r="E36">
            <v>12168226.310000002</v>
          </cell>
          <cell r="F36">
            <v>76173.279999999999</v>
          </cell>
          <cell r="G36">
            <v>519209.27</v>
          </cell>
          <cell r="H36">
            <v>1080394.5900000001</v>
          </cell>
          <cell r="I36">
            <v>1580141.83</v>
          </cell>
          <cell r="J36">
            <v>1596911.78</v>
          </cell>
          <cell r="K36">
            <v>1938442.9800000002</v>
          </cell>
          <cell r="L36">
            <v>1621074.1</v>
          </cell>
          <cell r="M36">
            <v>1503940.64</v>
          </cell>
          <cell r="N36">
            <v>1347506.83</v>
          </cell>
          <cell r="O36">
            <v>706029.72</v>
          </cell>
          <cell r="P36">
            <v>170599.55</v>
          </cell>
          <cell r="Q36">
            <v>27801.739999999998</v>
          </cell>
        </row>
        <row r="38">
          <cell r="C38" t="str">
            <v>Expenses</v>
          </cell>
        </row>
        <row r="39">
          <cell r="D39" t="str">
            <v>Staff costs</v>
          </cell>
        </row>
        <row r="40">
          <cell r="D40" t="str">
            <v>Salary / Pay</v>
          </cell>
          <cell r="E40">
            <v>179458.56000000003</v>
          </cell>
          <cell r="F40">
            <v>14954.88</v>
          </cell>
          <cell r="G40">
            <v>14954.88</v>
          </cell>
          <cell r="H40">
            <v>14954.88</v>
          </cell>
          <cell r="I40">
            <v>14954.88</v>
          </cell>
          <cell r="J40">
            <v>14954.88</v>
          </cell>
          <cell r="K40">
            <v>14954.88</v>
          </cell>
          <cell r="L40">
            <v>14954.88</v>
          </cell>
          <cell r="M40">
            <v>14954.88</v>
          </cell>
          <cell r="N40">
            <v>14954.88</v>
          </cell>
          <cell r="O40">
            <v>14954.88</v>
          </cell>
          <cell r="P40">
            <v>14954.88</v>
          </cell>
          <cell r="Q40">
            <v>14954.88</v>
          </cell>
        </row>
        <row r="41">
          <cell r="D41" t="str">
            <v>Bonus</v>
          </cell>
          <cell r="E41">
            <v>24380.519999999993</v>
          </cell>
          <cell r="F41">
            <v>2031.71</v>
          </cell>
          <cell r="G41">
            <v>2031.71</v>
          </cell>
          <cell r="H41">
            <v>2031.71</v>
          </cell>
          <cell r="I41">
            <v>2031.71</v>
          </cell>
          <cell r="J41">
            <v>2031.71</v>
          </cell>
          <cell r="K41">
            <v>2031.71</v>
          </cell>
          <cell r="L41">
            <v>2031.71</v>
          </cell>
          <cell r="M41">
            <v>2031.71</v>
          </cell>
          <cell r="N41">
            <v>2031.71</v>
          </cell>
          <cell r="O41">
            <v>2031.71</v>
          </cell>
          <cell r="P41">
            <v>2031.71</v>
          </cell>
          <cell r="Q41">
            <v>2031.71</v>
          </cell>
        </row>
        <row r="42">
          <cell r="B42">
            <v>8</v>
          </cell>
          <cell r="D42" t="str">
            <v>Staff Costs</v>
          </cell>
          <cell r="E42">
            <v>203839.08</v>
          </cell>
          <cell r="F42">
            <v>16986.59</v>
          </cell>
          <cell r="G42">
            <v>16986.59</v>
          </cell>
          <cell r="H42">
            <v>16986.59</v>
          </cell>
          <cell r="I42">
            <v>16986.59</v>
          </cell>
          <cell r="J42">
            <v>16986.59</v>
          </cell>
          <cell r="K42">
            <v>16986.59</v>
          </cell>
          <cell r="L42">
            <v>16986.59</v>
          </cell>
          <cell r="M42">
            <v>16986.59</v>
          </cell>
          <cell r="N42">
            <v>16986.59</v>
          </cell>
          <cell r="O42">
            <v>16986.59</v>
          </cell>
          <cell r="P42">
            <v>16986.59</v>
          </cell>
          <cell r="Q42">
            <v>16986.59</v>
          </cell>
        </row>
        <row r="44">
          <cell r="D44" t="str">
            <v>Outsourced Services</v>
          </cell>
        </row>
        <row r="45">
          <cell r="D45" t="str">
            <v>Contractor/Consultant General</v>
          </cell>
          <cell r="E45">
            <v>1455949.0299999998</v>
          </cell>
          <cell r="F45">
            <v>98183.21</v>
          </cell>
          <cell r="G45">
            <v>118917.35</v>
          </cell>
          <cell r="H45">
            <v>108712.85</v>
          </cell>
          <cell r="I45">
            <v>113773.91</v>
          </cell>
          <cell r="J45">
            <v>114496.45</v>
          </cell>
          <cell r="K45">
            <v>119048.58</v>
          </cell>
          <cell r="L45">
            <v>117332.92</v>
          </cell>
          <cell r="M45">
            <v>117563.51</v>
          </cell>
          <cell r="N45">
            <v>114609.47</v>
          </cell>
          <cell r="O45">
            <v>138544.93</v>
          </cell>
          <cell r="P45">
            <v>136605.68</v>
          </cell>
          <cell r="Q45">
            <v>158160.17000000001</v>
          </cell>
        </row>
        <row r="46">
          <cell r="D46" t="str">
            <v>Tax Advisory</v>
          </cell>
          <cell r="E46">
            <v>43902.48</v>
          </cell>
          <cell r="F46">
            <v>3658.54</v>
          </cell>
          <cell r="G46">
            <v>3658.54</v>
          </cell>
          <cell r="H46">
            <v>3658.54</v>
          </cell>
          <cell r="I46">
            <v>3658.54</v>
          </cell>
          <cell r="J46">
            <v>3658.54</v>
          </cell>
          <cell r="K46">
            <v>3658.54</v>
          </cell>
          <cell r="L46">
            <v>3658.54</v>
          </cell>
          <cell r="M46">
            <v>3658.54</v>
          </cell>
          <cell r="N46">
            <v>3658.54</v>
          </cell>
          <cell r="O46">
            <v>3658.54</v>
          </cell>
          <cell r="P46">
            <v>3658.54</v>
          </cell>
          <cell r="Q46">
            <v>3658.54</v>
          </cell>
        </row>
        <row r="47">
          <cell r="D47" t="str">
            <v>Business Advisory Services</v>
          </cell>
          <cell r="E47">
            <v>82317.040000000008</v>
          </cell>
          <cell r="F47">
            <v>5792.68</v>
          </cell>
          <cell r="G47">
            <v>5792.68</v>
          </cell>
          <cell r="H47">
            <v>5792.68</v>
          </cell>
          <cell r="I47">
            <v>17073.169999999998</v>
          </cell>
          <cell r="J47">
            <v>5792.68</v>
          </cell>
          <cell r="K47">
            <v>5792.68</v>
          </cell>
          <cell r="L47">
            <v>5792.68</v>
          </cell>
          <cell r="M47">
            <v>5792.68</v>
          </cell>
          <cell r="N47">
            <v>5792.68</v>
          </cell>
          <cell r="O47">
            <v>5792.68</v>
          </cell>
          <cell r="P47">
            <v>5792.68</v>
          </cell>
          <cell r="Q47">
            <v>7317.07</v>
          </cell>
        </row>
        <row r="48">
          <cell r="D48" t="str">
            <v>External Audit</v>
          </cell>
          <cell r="E48">
            <v>25682.87999999999</v>
          </cell>
          <cell r="F48">
            <v>2140.2399999999998</v>
          </cell>
          <cell r="G48">
            <v>2140.2399999999998</v>
          </cell>
          <cell r="H48">
            <v>2140.2399999999998</v>
          </cell>
          <cell r="I48">
            <v>2140.2399999999998</v>
          </cell>
          <cell r="J48">
            <v>2140.2399999999998</v>
          </cell>
          <cell r="K48">
            <v>2140.2399999999998</v>
          </cell>
          <cell r="L48">
            <v>2140.2399999999998</v>
          </cell>
          <cell r="M48">
            <v>2140.2399999999998</v>
          </cell>
          <cell r="N48">
            <v>2140.2399999999998</v>
          </cell>
          <cell r="O48">
            <v>2140.2399999999998</v>
          </cell>
          <cell r="P48">
            <v>2140.2399999999998</v>
          </cell>
          <cell r="Q48">
            <v>2140.2399999999998</v>
          </cell>
        </row>
        <row r="49">
          <cell r="B49">
            <v>10</v>
          </cell>
          <cell r="D49" t="str">
            <v>Outsourced Services</v>
          </cell>
          <cell r="E49">
            <v>1607851.4300000002</v>
          </cell>
          <cell r="F49">
            <v>109774.67</v>
          </cell>
          <cell r="G49">
            <v>130508.81</v>
          </cell>
          <cell r="H49">
            <v>120304.31</v>
          </cell>
          <cell r="I49">
            <v>136645.85999999999</v>
          </cell>
          <cell r="J49">
            <v>126087.91</v>
          </cell>
          <cell r="K49">
            <v>130640.04</v>
          </cell>
          <cell r="L49">
            <v>128924.38</v>
          </cell>
          <cell r="M49">
            <v>129154.97</v>
          </cell>
          <cell r="N49">
            <v>126200.93</v>
          </cell>
          <cell r="O49">
            <v>150136.39000000001</v>
          </cell>
          <cell r="P49">
            <v>148197.14000000001</v>
          </cell>
          <cell r="Q49">
            <v>171276.02</v>
          </cell>
        </row>
        <row r="51">
          <cell r="D51" t="str">
            <v>Plant / Vehicle / Property</v>
          </cell>
        </row>
        <row r="52">
          <cell r="D52" t="str">
            <v>Land &amp; Buildings Costs RENT</v>
          </cell>
          <cell r="E52">
            <v>209053.65999999997</v>
          </cell>
          <cell r="F52">
            <v>15083.74</v>
          </cell>
          <cell r="G52">
            <v>43132.52</v>
          </cell>
          <cell r="H52">
            <v>15083.74</v>
          </cell>
          <cell r="I52">
            <v>15083.74</v>
          </cell>
          <cell r="J52">
            <v>15083.74</v>
          </cell>
          <cell r="K52">
            <v>15083.74</v>
          </cell>
          <cell r="L52">
            <v>15083.74</v>
          </cell>
          <cell r="M52">
            <v>15083.74</v>
          </cell>
          <cell r="N52">
            <v>15083.74</v>
          </cell>
          <cell r="O52">
            <v>15083.74</v>
          </cell>
          <cell r="P52">
            <v>15083.74</v>
          </cell>
          <cell r="Q52">
            <v>15083.74</v>
          </cell>
        </row>
        <row r="53">
          <cell r="D53" t="str">
            <v>Rates</v>
          </cell>
          <cell r="E53">
            <v>29268.240000000002</v>
          </cell>
          <cell r="F53">
            <v>2439.02</v>
          </cell>
          <cell r="G53">
            <v>2439.02</v>
          </cell>
          <cell r="H53">
            <v>2439.02</v>
          </cell>
          <cell r="I53">
            <v>2439.02</v>
          </cell>
          <cell r="J53">
            <v>2439.02</v>
          </cell>
          <cell r="K53">
            <v>2439.02</v>
          </cell>
          <cell r="L53">
            <v>2439.02</v>
          </cell>
          <cell r="M53">
            <v>2439.02</v>
          </cell>
          <cell r="N53">
            <v>2439.02</v>
          </cell>
          <cell r="O53">
            <v>2439.02</v>
          </cell>
          <cell r="P53">
            <v>2439.02</v>
          </cell>
          <cell r="Q53">
            <v>2439.02</v>
          </cell>
        </row>
        <row r="54">
          <cell r="B54">
            <v>11</v>
          </cell>
          <cell r="D54" t="str">
            <v>Plant, Vehicles and Property</v>
          </cell>
          <cell r="E54">
            <v>238321.90000000005</v>
          </cell>
          <cell r="F54">
            <v>17522.759999999998</v>
          </cell>
          <cell r="G54">
            <v>45571.54</v>
          </cell>
          <cell r="H54">
            <v>17522.759999999998</v>
          </cell>
          <cell r="I54">
            <v>17522.759999999998</v>
          </cell>
          <cell r="J54">
            <v>17522.759999999998</v>
          </cell>
          <cell r="K54">
            <v>17522.759999999998</v>
          </cell>
          <cell r="L54">
            <v>17522.759999999998</v>
          </cell>
          <cell r="M54">
            <v>17522.759999999998</v>
          </cell>
          <cell r="N54">
            <v>17522.759999999998</v>
          </cell>
          <cell r="O54">
            <v>17522.759999999998</v>
          </cell>
          <cell r="P54">
            <v>17522.759999999998</v>
          </cell>
          <cell r="Q54">
            <v>17522.759999999998</v>
          </cell>
        </row>
        <row r="56">
          <cell r="C56" t="str">
            <v>Retail Support</v>
          </cell>
        </row>
        <row r="57">
          <cell r="B57">
            <v>12</v>
          </cell>
          <cell r="D57" t="str">
            <v>ROC Costs</v>
          </cell>
          <cell r="E57">
            <v>0</v>
          </cell>
          <cell r="F57">
            <v>0</v>
          </cell>
          <cell r="G57">
            <v>0</v>
          </cell>
          <cell r="H57">
            <v>0</v>
          </cell>
          <cell r="I57">
            <v>0</v>
          </cell>
          <cell r="J57">
            <v>0</v>
          </cell>
          <cell r="K57">
            <v>0</v>
          </cell>
          <cell r="L57">
            <v>0</v>
          </cell>
          <cell r="M57">
            <v>0</v>
          </cell>
          <cell r="N57">
            <v>0</v>
          </cell>
          <cell r="O57">
            <v>0</v>
          </cell>
          <cell r="P57">
            <v>0</v>
          </cell>
          <cell r="Q57">
            <v>0</v>
          </cell>
        </row>
        <row r="59">
          <cell r="D59" t="str">
            <v>On Energy Servicing</v>
          </cell>
          <cell r="E59">
            <v>0</v>
          </cell>
          <cell r="F59">
            <v>0</v>
          </cell>
          <cell r="G59">
            <v>0</v>
          </cell>
          <cell r="H59">
            <v>0</v>
          </cell>
          <cell r="I59">
            <v>0</v>
          </cell>
          <cell r="J59">
            <v>0</v>
          </cell>
          <cell r="K59">
            <v>0</v>
          </cell>
          <cell r="L59">
            <v>0</v>
          </cell>
          <cell r="M59">
            <v>0</v>
          </cell>
          <cell r="N59">
            <v>0</v>
          </cell>
          <cell r="O59">
            <v>0</v>
          </cell>
          <cell r="P59">
            <v>0</v>
          </cell>
          <cell r="Q59">
            <v>0</v>
          </cell>
        </row>
        <row r="61">
          <cell r="C61" t="str">
            <v>Business Support Services</v>
          </cell>
        </row>
        <row r="62">
          <cell r="D62" t="str">
            <v>Information Technology</v>
          </cell>
        </row>
        <row r="63">
          <cell r="B63">
            <v>13</v>
          </cell>
          <cell r="D63" t="str">
            <v>Information Technology</v>
          </cell>
          <cell r="E63">
            <v>0</v>
          </cell>
          <cell r="F63">
            <v>0</v>
          </cell>
          <cell r="G63">
            <v>0</v>
          </cell>
          <cell r="H63">
            <v>0</v>
          </cell>
          <cell r="I63">
            <v>0</v>
          </cell>
          <cell r="J63">
            <v>0</v>
          </cell>
          <cell r="K63">
            <v>0</v>
          </cell>
          <cell r="L63">
            <v>0</v>
          </cell>
          <cell r="M63">
            <v>0</v>
          </cell>
          <cell r="N63">
            <v>0</v>
          </cell>
          <cell r="O63">
            <v>0</v>
          </cell>
          <cell r="P63">
            <v>0</v>
          </cell>
          <cell r="Q63">
            <v>0</v>
          </cell>
        </row>
        <row r="65">
          <cell r="D65" t="str">
            <v>Communications</v>
          </cell>
        </row>
        <row r="66">
          <cell r="D66" t="str">
            <v>Cell Phone Costs</v>
          </cell>
          <cell r="E66">
            <v>2634.12</v>
          </cell>
          <cell r="F66">
            <v>219.51</v>
          </cell>
          <cell r="G66">
            <v>219.51</v>
          </cell>
          <cell r="H66">
            <v>219.51</v>
          </cell>
          <cell r="I66">
            <v>219.51</v>
          </cell>
          <cell r="J66">
            <v>219.51</v>
          </cell>
          <cell r="K66">
            <v>219.51</v>
          </cell>
          <cell r="L66">
            <v>219.51</v>
          </cell>
          <cell r="M66">
            <v>219.51</v>
          </cell>
          <cell r="N66">
            <v>219.51</v>
          </cell>
          <cell r="O66">
            <v>219.51</v>
          </cell>
          <cell r="P66">
            <v>219.51</v>
          </cell>
          <cell r="Q66">
            <v>219.51</v>
          </cell>
        </row>
        <row r="67">
          <cell r="D67" t="str">
            <v>Phone and Fax</v>
          </cell>
          <cell r="E67">
            <v>43902.48</v>
          </cell>
          <cell r="F67">
            <v>3658.54</v>
          </cell>
          <cell r="G67">
            <v>3658.54</v>
          </cell>
          <cell r="H67">
            <v>3658.54</v>
          </cell>
          <cell r="I67">
            <v>3658.54</v>
          </cell>
          <cell r="J67">
            <v>3658.54</v>
          </cell>
          <cell r="K67">
            <v>3658.54</v>
          </cell>
          <cell r="L67">
            <v>3658.54</v>
          </cell>
          <cell r="M67">
            <v>3658.54</v>
          </cell>
          <cell r="N67">
            <v>3658.54</v>
          </cell>
          <cell r="O67">
            <v>3658.54</v>
          </cell>
          <cell r="P67">
            <v>3658.54</v>
          </cell>
          <cell r="Q67">
            <v>3658.54</v>
          </cell>
        </row>
        <row r="68">
          <cell r="B68">
            <v>14</v>
          </cell>
          <cell r="D68" t="str">
            <v>Communications</v>
          </cell>
          <cell r="E68">
            <v>46536.600000000006</v>
          </cell>
          <cell r="F68">
            <v>3878.05</v>
          </cell>
          <cell r="G68">
            <v>3878.05</v>
          </cell>
          <cell r="H68">
            <v>3878.05</v>
          </cell>
          <cell r="I68">
            <v>3878.05</v>
          </cell>
          <cell r="J68">
            <v>3878.05</v>
          </cell>
          <cell r="K68">
            <v>3878.05</v>
          </cell>
          <cell r="L68">
            <v>3878.05</v>
          </cell>
          <cell r="M68">
            <v>3878.05</v>
          </cell>
          <cell r="N68">
            <v>3878.05</v>
          </cell>
          <cell r="O68">
            <v>3878.05</v>
          </cell>
          <cell r="P68">
            <v>3878.05</v>
          </cell>
          <cell r="Q68">
            <v>3878.05</v>
          </cell>
        </row>
        <row r="70">
          <cell r="D70" t="str">
            <v>Promotional</v>
          </cell>
        </row>
        <row r="71">
          <cell r="B71">
            <v>15</v>
          </cell>
          <cell r="D71" t="str">
            <v>Promotional</v>
          </cell>
          <cell r="E71">
            <v>0</v>
          </cell>
          <cell r="F71">
            <v>0</v>
          </cell>
          <cell r="G71">
            <v>0</v>
          </cell>
          <cell r="H71">
            <v>0</v>
          </cell>
          <cell r="I71">
            <v>0</v>
          </cell>
          <cell r="J71">
            <v>0</v>
          </cell>
          <cell r="K71">
            <v>0</v>
          </cell>
          <cell r="L71">
            <v>0</v>
          </cell>
          <cell r="M71">
            <v>0</v>
          </cell>
          <cell r="N71">
            <v>0</v>
          </cell>
          <cell r="O71">
            <v>0</v>
          </cell>
          <cell r="P71">
            <v>0</v>
          </cell>
          <cell r="Q71">
            <v>0</v>
          </cell>
        </row>
        <row r="73">
          <cell r="D73" t="str">
            <v>Business Overheads</v>
          </cell>
        </row>
        <row r="74">
          <cell r="D74" t="str">
            <v>Office Expenses STATIONERY</v>
          </cell>
          <cell r="E74">
            <v>1463.4000000000003</v>
          </cell>
          <cell r="F74">
            <v>121.95</v>
          </cell>
          <cell r="G74">
            <v>121.95</v>
          </cell>
          <cell r="H74">
            <v>121.95</v>
          </cell>
          <cell r="I74">
            <v>121.95</v>
          </cell>
          <cell r="J74">
            <v>121.95</v>
          </cell>
          <cell r="K74">
            <v>121.95</v>
          </cell>
          <cell r="L74">
            <v>121.95</v>
          </cell>
          <cell r="M74">
            <v>121.95</v>
          </cell>
          <cell r="N74">
            <v>121.95</v>
          </cell>
          <cell r="O74">
            <v>121.95</v>
          </cell>
          <cell r="P74">
            <v>121.95</v>
          </cell>
          <cell r="Q74">
            <v>121.95</v>
          </cell>
        </row>
        <row r="75">
          <cell r="D75" t="str">
            <v>Office Expenses - PRINTING</v>
          </cell>
          <cell r="E75">
            <v>4878.04</v>
          </cell>
          <cell r="F75">
            <v>0</v>
          </cell>
          <cell r="G75">
            <v>2439.02</v>
          </cell>
          <cell r="H75">
            <v>0</v>
          </cell>
          <cell r="I75">
            <v>0</v>
          </cell>
          <cell r="J75">
            <v>0</v>
          </cell>
          <cell r="K75">
            <v>0</v>
          </cell>
          <cell r="L75">
            <v>0</v>
          </cell>
          <cell r="M75">
            <v>2439.02</v>
          </cell>
          <cell r="N75">
            <v>0</v>
          </cell>
          <cell r="O75">
            <v>0</v>
          </cell>
          <cell r="P75">
            <v>0</v>
          </cell>
          <cell r="Q75">
            <v>0</v>
          </cell>
        </row>
        <row r="76">
          <cell r="D76" t="str">
            <v>Office Expenses - PHOTOCOPYING</v>
          </cell>
          <cell r="E76">
            <v>2195.1600000000003</v>
          </cell>
          <cell r="F76">
            <v>182.93</v>
          </cell>
          <cell r="G76">
            <v>182.93</v>
          </cell>
          <cell r="H76">
            <v>182.93</v>
          </cell>
          <cell r="I76">
            <v>182.93</v>
          </cell>
          <cell r="J76">
            <v>182.93</v>
          </cell>
          <cell r="K76">
            <v>182.93</v>
          </cell>
          <cell r="L76">
            <v>182.93</v>
          </cell>
          <cell r="M76">
            <v>182.93</v>
          </cell>
          <cell r="N76">
            <v>182.93</v>
          </cell>
          <cell r="O76">
            <v>182.93</v>
          </cell>
          <cell r="P76">
            <v>182.93</v>
          </cell>
          <cell r="Q76">
            <v>182.93</v>
          </cell>
        </row>
        <row r="77">
          <cell r="D77" t="str">
            <v>Office Expenses - CONSUMABLES</v>
          </cell>
          <cell r="E77">
            <v>2195.1600000000003</v>
          </cell>
          <cell r="F77">
            <v>182.93</v>
          </cell>
          <cell r="G77">
            <v>182.93</v>
          </cell>
          <cell r="H77">
            <v>182.93</v>
          </cell>
          <cell r="I77">
            <v>182.93</v>
          </cell>
          <cell r="J77">
            <v>182.93</v>
          </cell>
          <cell r="K77">
            <v>182.93</v>
          </cell>
          <cell r="L77">
            <v>182.93</v>
          </cell>
          <cell r="M77">
            <v>182.93</v>
          </cell>
          <cell r="N77">
            <v>182.93</v>
          </cell>
          <cell r="O77">
            <v>182.93</v>
          </cell>
          <cell r="P77">
            <v>182.93</v>
          </cell>
          <cell r="Q77">
            <v>182.93</v>
          </cell>
        </row>
        <row r="78">
          <cell r="D78" t="str">
            <v>Postage &amp; Couriers</v>
          </cell>
          <cell r="E78">
            <v>8341.44</v>
          </cell>
          <cell r="F78">
            <v>695.12</v>
          </cell>
          <cell r="G78">
            <v>695.12</v>
          </cell>
          <cell r="H78">
            <v>695.12</v>
          </cell>
          <cell r="I78">
            <v>695.12</v>
          </cell>
          <cell r="J78">
            <v>695.12</v>
          </cell>
          <cell r="K78">
            <v>695.12</v>
          </cell>
          <cell r="L78">
            <v>695.12</v>
          </cell>
          <cell r="M78">
            <v>695.12</v>
          </cell>
          <cell r="N78">
            <v>695.12</v>
          </cell>
          <cell r="O78">
            <v>695.12</v>
          </cell>
          <cell r="P78">
            <v>695.12</v>
          </cell>
          <cell r="Q78">
            <v>695.12</v>
          </cell>
        </row>
        <row r="79">
          <cell r="D79" t="str">
            <v>Staff Business Expenses</v>
          </cell>
          <cell r="E79">
            <v>5224.4399999999996</v>
          </cell>
          <cell r="F79">
            <v>435.37</v>
          </cell>
          <cell r="G79">
            <v>435.37</v>
          </cell>
          <cell r="H79">
            <v>435.37</v>
          </cell>
          <cell r="I79">
            <v>435.37</v>
          </cell>
          <cell r="J79">
            <v>435.37</v>
          </cell>
          <cell r="K79">
            <v>435.37</v>
          </cell>
          <cell r="L79">
            <v>435.37</v>
          </cell>
          <cell r="M79">
            <v>435.37</v>
          </cell>
          <cell r="N79">
            <v>435.37</v>
          </cell>
          <cell r="O79">
            <v>435.37</v>
          </cell>
          <cell r="P79">
            <v>435.37</v>
          </cell>
          <cell r="Q79">
            <v>435.37</v>
          </cell>
        </row>
        <row r="80">
          <cell r="D80" t="str">
            <v>Entertainment Expenses</v>
          </cell>
          <cell r="E80">
            <v>4390.2</v>
          </cell>
          <cell r="F80">
            <v>365.85</v>
          </cell>
          <cell r="G80">
            <v>365.85</v>
          </cell>
          <cell r="H80">
            <v>365.85</v>
          </cell>
          <cell r="I80">
            <v>365.85</v>
          </cell>
          <cell r="J80">
            <v>365.85</v>
          </cell>
          <cell r="K80">
            <v>365.85</v>
          </cell>
          <cell r="L80">
            <v>365.85</v>
          </cell>
          <cell r="M80">
            <v>365.85</v>
          </cell>
          <cell r="N80">
            <v>365.85</v>
          </cell>
          <cell r="O80">
            <v>365.85</v>
          </cell>
          <cell r="P80">
            <v>365.85</v>
          </cell>
          <cell r="Q80">
            <v>365.85</v>
          </cell>
        </row>
        <row r="81">
          <cell r="D81" t="str">
            <v>Overseas Travel &amp; Accommodatio</v>
          </cell>
          <cell r="E81">
            <v>12195.1</v>
          </cell>
          <cell r="F81">
            <v>0</v>
          </cell>
          <cell r="G81">
            <v>2439.02</v>
          </cell>
          <cell r="H81">
            <v>0</v>
          </cell>
          <cell r="I81">
            <v>0</v>
          </cell>
          <cell r="J81">
            <v>2439.02</v>
          </cell>
          <cell r="K81">
            <v>2439.02</v>
          </cell>
          <cell r="L81">
            <v>0</v>
          </cell>
          <cell r="M81">
            <v>2439.02</v>
          </cell>
          <cell r="N81">
            <v>0</v>
          </cell>
          <cell r="O81">
            <v>0</v>
          </cell>
          <cell r="P81">
            <v>2439.02</v>
          </cell>
          <cell r="Q81">
            <v>0</v>
          </cell>
        </row>
        <row r="82">
          <cell r="D82" t="str">
            <v>Airfares</v>
          </cell>
          <cell r="E82">
            <v>29268.240000000002</v>
          </cell>
          <cell r="F82">
            <v>2439.02</v>
          </cell>
          <cell r="G82">
            <v>2439.02</v>
          </cell>
          <cell r="H82">
            <v>2439.02</v>
          </cell>
          <cell r="I82">
            <v>2439.02</v>
          </cell>
          <cell r="J82">
            <v>2439.02</v>
          </cell>
          <cell r="K82">
            <v>2439.02</v>
          </cell>
          <cell r="L82">
            <v>2439.02</v>
          </cell>
          <cell r="M82">
            <v>2439.02</v>
          </cell>
          <cell r="N82">
            <v>2439.02</v>
          </cell>
          <cell r="O82">
            <v>2439.02</v>
          </cell>
          <cell r="P82">
            <v>2439.02</v>
          </cell>
          <cell r="Q82">
            <v>2439.02</v>
          </cell>
        </row>
        <row r="83">
          <cell r="D83" t="str">
            <v>Travel/Accom</v>
          </cell>
          <cell r="E83">
            <v>29268.240000000002</v>
          </cell>
          <cell r="F83">
            <v>2439.02</v>
          </cell>
          <cell r="G83">
            <v>2439.02</v>
          </cell>
          <cell r="H83">
            <v>2439.02</v>
          </cell>
          <cell r="I83">
            <v>2439.02</v>
          </cell>
          <cell r="J83">
            <v>2439.02</v>
          </cell>
          <cell r="K83">
            <v>2439.02</v>
          </cell>
          <cell r="L83">
            <v>2439.02</v>
          </cell>
          <cell r="M83">
            <v>2439.02</v>
          </cell>
          <cell r="N83">
            <v>2439.02</v>
          </cell>
          <cell r="O83">
            <v>2439.02</v>
          </cell>
          <cell r="P83">
            <v>2439.02</v>
          </cell>
          <cell r="Q83">
            <v>2439.02</v>
          </cell>
        </row>
        <row r="84">
          <cell r="D84" t="str">
            <v>Directors’ Fees</v>
          </cell>
          <cell r="E84">
            <v>47560.92</v>
          </cell>
          <cell r="F84">
            <v>5487.8</v>
          </cell>
          <cell r="G84">
            <v>2439.02</v>
          </cell>
          <cell r="H84">
            <v>5487.8</v>
          </cell>
          <cell r="I84">
            <v>2439.02</v>
          </cell>
          <cell r="J84">
            <v>5487.8</v>
          </cell>
          <cell r="K84">
            <v>2439.02</v>
          </cell>
          <cell r="L84">
            <v>5487.8</v>
          </cell>
          <cell r="M84">
            <v>2439.02</v>
          </cell>
          <cell r="N84">
            <v>5487.8</v>
          </cell>
          <cell r="O84">
            <v>2439.02</v>
          </cell>
          <cell r="P84">
            <v>5487.8</v>
          </cell>
          <cell r="Q84">
            <v>2439.02</v>
          </cell>
        </row>
        <row r="85">
          <cell r="D85" t="str">
            <v>Membership Fees -  Company</v>
          </cell>
          <cell r="E85">
            <v>14634.12</v>
          </cell>
          <cell r="F85">
            <v>1219.51</v>
          </cell>
          <cell r="G85">
            <v>1219.51</v>
          </cell>
          <cell r="H85">
            <v>1219.51</v>
          </cell>
          <cell r="I85">
            <v>1219.51</v>
          </cell>
          <cell r="J85">
            <v>1219.51</v>
          </cell>
          <cell r="K85">
            <v>1219.51</v>
          </cell>
          <cell r="L85">
            <v>1219.51</v>
          </cell>
          <cell r="M85">
            <v>1219.51</v>
          </cell>
          <cell r="N85">
            <v>1219.51</v>
          </cell>
          <cell r="O85">
            <v>1219.51</v>
          </cell>
          <cell r="P85">
            <v>1219.51</v>
          </cell>
          <cell r="Q85">
            <v>1219.51</v>
          </cell>
        </row>
        <row r="86">
          <cell r="B86">
            <v>16</v>
          </cell>
          <cell r="D86" t="str">
            <v>Business Overheads</v>
          </cell>
          <cell r="E86">
            <v>161614.46</v>
          </cell>
          <cell r="F86">
            <v>13569.5</v>
          </cell>
          <cell r="G86">
            <v>15398.76</v>
          </cell>
          <cell r="H86">
            <v>13569.5</v>
          </cell>
          <cell r="I86">
            <v>10520.72</v>
          </cell>
          <cell r="J86">
            <v>16008.52</v>
          </cell>
          <cell r="K86">
            <v>12959.74</v>
          </cell>
          <cell r="L86">
            <v>13569.5</v>
          </cell>
          <cell r="M86">
            <v>15398.76</v>
          </cell>
          <cell r="N86">
            <v>13569.5</v>
          </cell>
          <cell r="O86">
            <v>10520.72</v>
          </cell>
          <cell r="P86">
            <v>16008.52</v>
          </cell>
          <cell r="Q86">
            <v>10520.72</v>
          </cell>
        </row>
        <row r="88">
          <cell r="D88" t="str">
            <v>Insurance, Regulatory &amp; Statutory Charges</v>
          </cell>
        </row>
        <row r="89">
          <cell r="D89" t="str">
            <v>Insurance</v>
          </cell>
          <cell r="E89">
            <v>77804.920000000013</v>
          </cell>
          <cell r="F89">
            <v>6484.15</v>
          </cell>
          <cell r="G89">
            <v>6484.15</v>
          </cell>
          <cell r="H89">
            <v>6484.15</v>
          </cell>
          <cell r="I89">
            <v>6484.15</v>
          </cell>
          <cell r="J89">
            <v>6484.15</v>
          </cell>
          <cell r="K89">
            <v>6484.15</v>
          </cell>
          <cell r="L89">
            <v>6484.15</v>
          </cell>
          <cell r="M89">
            <v>6484.15</v>
          </cell>
          <cell r="N89">
            <v>6484.15</v>
          </cell>
          <cell r="O89">
            <v>6484.15</v>
          </cell>
          <cell r="P89">
            <v>6484.15</v>
          </cell>
          <cell r="Q89">
            <v>6479.27</v>
          </cell>
        </row>
        <row r="90">
          <cell r="D90" t="str">
            <v>Stat and Regulatory Charges</v>
          </cell>
          <cell r="E90">
            <v>3658.5600000000009</v>
          </cell>
          <cell r="F90">
            <v>304.88</v>
          </cell>
          <cell r="G90">
            <v>304.88</v>
          </cell>
          <cell r="H90">
            <v>304.88</v>
          </cell>
          <cell r="I90">
            <v>304.88</v>
          </cell>
          <cell r="J90">
            <v>304.88</v>
          </cell>
          <cell r="K90">
            <v>304.88</v>
          </cell>
          <cell r="L90">
            <v>304.88</v>
          </cell>
          <cell r="M90">
            <v>304.88</v>
          </cell>
          <cell r="N90">
            <v>304.88</v>
          </cell>
          <cell r="O90">
            <v>304.88</v>
          </cell>
          <cell r="P90">
            <v>304.88</v>
          </cell>
          <cell r="Q90">
            <v>304.88</v>
          </cell>
        </row>
        <row r="91">
          <cell r="B91">
            <v>17</v>
          </cell>
          <cell r="D91" t="str">
            <v>Insurance, Reg &amp; Stat Charges</v>
          </cell>
          <cell r="E91">
            <v>81463.48</v>
          </cell>
          <cell r="F91">
            <v>6789.03</v>
          </cell>
          <cell r="G91">
            <v>6789.03</v>
          </cell>
          <cell r="H91">
            <v>6789.03</v>
          </cell>
          <cell r="I91">
            <v>6789.03</v>
          </cell>
          <cell r="J91">
            <v>6789.03</v>
          </cell>
          <cell r="K91">
            <v>6789.03</v>
          </cell>
          <cell r="L91">
            <v>6789.03</v>
          </cell>
          <cell r="M91">
            <v>6789.03</v>
          </cell>
          <cell r="N91">
            <v>6789.03</v>
          </cell>
          <cell r="O91">
            <v>6789.03</v>
          </cell>
          <cell r="P91">
            <v>6789.03</v>
          </cell>
          <cell r="Q91">
            <v>6784.15</v>
          </cell>
        </row>
        <row r="93">
          <cell r="C93" t="str">
            <v>TOTAL ALL EXPENSES</v>
          </cell>
          <cell r="E93">
            <v>2339626.9500000007</v>
          </cell>
          <cell r="F93">
            <v>168520.60000000003</v>
          </cell>
          <cell r="G93">
            <v>219132.78000000006</v>
          </cell>
          <cell r="H93">
            <v>179050.24000000002</v>
          </cell>
          <cell r="I93">
            <v>192343.01</v>
          </cell>
          <cell r="J93">
            <v>187272.86000000004</v>
          </cell>
          <cell r="K93">
            <v>188776.21000000005</v>
          </cell>
          <cell r="L93">
            <v>187670.31000000003</v>
          </cell>
          <cell r="M93">
            <v>189730.16000000006</v>
          </cell>
          <cell r="N93">
            <v>184946.86000000002</v>
          </cell>
          <cell r="O93">
            <v>205833.54</v>
          </cell>
          <cell r="P93">
            <v>209382.09000000003</v>
          </cell>
          <cell r="Q93">
            <v>226968.29</v>
          </cell>
        </row>
        <row r="95">
          <cell r="C95" t="str">
            <v>EBITDA</v>
          </cell>
          <cell r="E95">
            <v>9828599.3599999994</v>
          </cell>
          <cell r="F95">
            <v>-92347.320000000036</v>
          </cell>
          <cell r="G95">
            <v>300076.49</v>
          </cell>
          <cell r="H95">
            <v>901344.35000000009</v>
          </cell>
          <cell r="I95">
            <v>1387798.82</v>
          </cell>
          <cell r="J95">
            <v>1409638.92</v>
          </cell>
          <cell r="K95">
            <v>1749666.7700000003</v>
          </cell>
          <cell r="L95">
            <v>1433403.79</v>
          </cell>
          <cell r="M95">
            <v>1314210.4799999997</v>
          </cell>
          <cell r="N95">
            <v>1162559.97</v>
          </cell>
          <cell r="O95">
            <v>500196.17999999993</v>
          </cell>
          <cell r="P95">
            <v>-38782.540000000037</v>
          </cell>
          <cell r="Q95">
            <v>-199166.55000000002</v>
          </cell>
        </row>
        <row r="97">
          <cell r="D97" t="str">
            <v>Finance</v>
          </cell>
        </row>
        <row r="98">
          <cell r="D98" t="str">
            <v>Bank Fees</v>
          </cell>
          <cell r="E98">
            <v>3658.5600000000009</v>
          </cell>
          <cell r="F98">
            <v>304.88</v>
          </cell>
          <cell r="G98">
            <v>304.88</v>
          </cell>
          <cell r="H98">
            <v>304.88</v>
          </cell>
          <cell r="I98">
            <v>304.88</v>
          </cell>
          <cell r="J98">
            <v>304.88</v>
          </cell>
          <cell r="K98">
            <v>304.88</v>
          </cell>
          <cell r="L98">
            <v>304.88</v>
          </cell>
          <cell r="M98">
            <v>304.88</v>
          </cell>
          <cell r="N98">
            <v>304.88</v>
          </cell>
          <cell r="O98">
            <v>304.88</v>
          </cell>
          <cell r="P98">
            <v>304.88</v>
          </cell>
          <cell r="Q98">
            <v>304.88</v>
          </cell>
        </row>
        <row r="99">
          <cell r="D99" t="str">
            <v>Interest Received</v>
          </cell>
          <cell r="E99">
            <v>-399137.36</v>
          </cell>
          <cell r="F99">
            <v>-17979.560000000001</v>
          </cell>
          <cell r="G99">
            <v>-18201.259999999998</v>
          </cell>
          <cell r="H99">
            <v>-20383.240000000002</v>
          </cell>
          <cell r="I99">
            <v>-24374.17</v>
          </cell>
          <cell r="J99">
            <v>-29305.45</v>
          </cell>
          <cell r="K99">
            <v>-35109.519999999997</v>
          </cell>
          <cell r="L99">
            <v>-40119.35</v>
          </cell>
          <cell r="M99">
            <v>-42291.07</v>
          </cell>
          <cell r="N99">
            <v>-44190.17</v>
          </cell>
          <cell r="O99">
            <v>-45899.45</v>
          </cell>
          <cell r="P99">
            <v>-46016.33</v>
          </cell>
          <cell r="Q99">
            <v>-35267.79</v>
          </cell>
        </row>
        <row r="100">
          <cell r="B100">
            <v>18</v>
          </cell>
          <cell r="D100" t="str">
            <v>Finance Costs</v>
          </cell>
          <cell r="E100">
            <v>-395478.80000000005</v>
          </cell>
          <cell r="F100">
            <v>-17674.68</v>
          </cell>
          <cell r="G100">
            <v>-17896.38</v>
          </cell>
          <cell r="H100">
            <v>-20078.36</v>
          </cell>
          <cell r="I100">
            <v>-24069.29</v>
          </cell>
          <cell r="J100">
            <v>-29000.57</v>
          </cell>
          <cell r="K100">
            <v>-34804.639999999999</v>
          </cell>
          <cell r="L100">
            <v>-39814.47</v>
          </cell>
          <cell r="M100">
            <v>-41986.19</v>
          </cell>
          <cell r="N100">
            <v>-43885.29</v>
          </cell>
          <cell r="O100">
            <v>-45594.57</v>
          </cell>
          <cell r="P100">
            <v>-45711.45</v>
          </cell>
          <cell r="Q100">
            <v>-34962.910000000003</v>
          </cell>
        </row>
        <row r="102">
          <cell r="D102" t="str">
            <v>Depreciation / AM Costs</v>
          </cell>
        </row>
        <row r="103">
          <cell r="D103" t="str">
            <v>Depreciation</v>
          </cell>
          <cell r="E103">
            <v>2799698.7900000005</v>
          </cell>
          <cell r="F103">
            <v>230600</v>
          </cell>
          <cell r="G103">
            <v>230600</v>
          </cell>
          <cell r="H103">
            <v>230600</v>
          </cell>
          <cell r="I103">
            <v>230600</v>
          </cell>
          <cell r="J103">
            <v>230600</v>
          </cell>
          <cell r="K103">
            <v>230600</v>
          </cell>
          <cell r="L103">
            <v>230600</v>
          </cell>
          <cell r="M103">
            <v>230600</v>
          </cell>
          <cell r="N103">
            <v>230600</v>
          </cell>
          <cell r="O103">
            <v>241432.93</v>
          </cell>
          <cell r="P103">
            <v>241432.93</v>
          </cell>
          <cell r="Q103">
            <v>241432.93</v>
          </cell>
        </row>
        <row r="104">
          <cell r="B104">
            <v>20</v>
          </cell>
          <cell r="D104" t="str">
            <v>Depreciation and AM Costs</v>
          </cell>
          <cell r="E104">
            <v>2799698.7900000005</v>
          </cell>
          <cell r="F104">
            <v>230600</v>
          </cell>
          <cell r="G104">
            <v>230600</v>
          </cell>
          <cell r="H104">
            <v>230600</v>
          </cell>
          <cell r="I104">
            <v>230600</v>
          </cell>
          <cell r="J104">
            <v>230600</v>
          </cell>
          <cell r="K104">
            <v>230600</v>
          </cell>
          <cell r="L104">
            <v>230600</v>
          </cell>
          <cell r="M104">
            <v>230600</v>
          </cell>
          <cell r="N104">
            <v>230600</v>
          </cell>
          <cell r="O104">
            <v>241432.93</v>
          </cell>
          <cell r="P104">
            <v>241432.93</v>
          </cell>
          <cell r="Q104">
            <v>241432.93</v>
          </cell>
        </row>
        <row r="106">
          <cell r="C106" t="str">
            <v>NET OPERATING BEFORE TAX</v>
          </cell>
          <cell r="E106">
            <v>7424379.3699999992</v>
          </cell>
          <cell r="F106">
            <v>-305272.64</v>
          </cell>
          <cell r="G106">
            <v>87372.87</v>
          </cell>
          <cell r="H106">
            <v>690822.71000000008</v>
          </cell>
          <cell r="I106">
            <v>1181268.1100000001</v>
          </cell>
          <cell r="J106">
            <v>1208039.49</v>
          </cell>
          <cell r="K106">
            <v>1553871.4100000001</v>
          </cell>
          <cell r="L106">
            <v>1242618.26</v>
          </cell>
          <cell r="M106">
            <v>1125596.6699999997</v>
          </cell>
          <cell r="N106">
            <v>975845.26</v>
          </cell>
          <cell r="O106">
            <v>304357.81999999989</v>
          </cell>
          <cell r="P106">
            <v>-234504.02000000002</v>
          </cell>
          <cell r="Q106">
            <v>-405636.57</v>
          </cell>
        </row>
        <row r="108">
          <cell r="B108">
            <v>21</v>
          </cell>
          <cell r="D108" t="str">
            <v>Taxation</v>
          </cell>
          <cell r="E108">
            <v>0</v>
          </cell>
          <cell r="F108">
            <v>0</v>
          </cell>
          <cell r="G108">
            <v>0</v>
          </cell>
          <cell r="H108">
            <v>0</v>
          </cell>
          <cell r="I108">
            <v>0</v>
          </cell>
          <cell r="J108">
            <v>0</v>
          </cell>
          <cell r="K108">
            <v>0</v>
          </cell>
          <cell r="L108">
            <v>0</v>
          </cell>
          <cell r="M108">
            <v>0</v>
          </cell>
          <cell r="N108">
            <v>0</v>
          </cell>
          <cell r="O108">
            <v>0</v>
          </cell>
          <cell r="P108">
            <v>0</v>
          </cell>
          <cell r="Q108">
            <v>0</v>
          </cell>
        </row>
        <row r="110">
          <cell r="C110" t="str">
            <v>NET OPERATING AFTER TAX</v>
          </cell>
          <cell r="E110">
            <v>7424379.3699999992</v>
          </cell>
          <cell r="F110">
            <v>-305272.64</v>
          </cell>
          <cell r="G110">
            <v>87372.87</v>
          </cell>
          <cell r="H110">
            <v>690822.71000000008</v>
          </cell>
          <cell r="I110">
            <v>1181268.1100000001</v>
          </cell>
          <cell r="J110">
            <v>1208039.49</v>
          </cell>
          <cell r="K110">
            <v>1553871.4100000001</v>
          </cell>
          <cell r="L110">
            <v>1242618.26</v>
          </cell>
          <cell r="M110">
            <v>1125596.6699999997</v>
          </cell>
          <cell r="N110">
            <v>975845.26</v>
          </cell>
          <cell r="O110">
            <v>304357.81999999989</v>
          </cell>
          <cell r="P110">
            <v>-234504.02000000002</v>
          </cell>
          <cell r="Q110">
            <v>-405636.57</v>
          </cell>
        </row>
        <row r="114">
          <cell r="B114" t="str">
            <v>Year to Date MEALP Budget</v>
          </cell>
        </row>
        <row r="115">
          <cell r="C115" t="str">
            <v>Energy Revenue</v>
          </cell>
        </row>
        <row r="116">
          <cell r="B116">
            <v>1</v>
          </cell>
          <cell r="D116" t="str">
            <v>Generation Volume</v>
          </cell>
          <cell r="E116">
            <v>195900</v>
          </cell>
          <cell r="F116">
            <v>1429.4462261876054</v>
          </cell>
          <cell r="G116">
            <v>11622.446226187605</v>
          </cell>
          <cell r="H116">
            <v>29510.281287677841</v>
          </cell>
          <cell r="I116">
            <v>51963.124909573191</v>
          </cell>
          <cell r="J116">
            <v>75041.88413310828</v>
          </cell>
          <cell r="K116">
            <v>101937.63274656379</v>
          </cell>
          <cell r="L116">
            <v>129435.93585724621</v>
          </cell>
          <cell r="M116">
            <v>154696.0043404871</v>
          </cell>
          <cell r="N116">
            <v>175659.67446346756</v>
          </cell>
          <cell r="O116">
            <v>185346.95020496743</v>
          </cell>
          <cell r="P116">
            <v>188007.48070894621</v>
          </cell>
          <cell r="Q116">
            <v>188449.48697853868</v>
          </cell>
        </row>
        <row r="117">
          <cell r="D117" t="str">
            <v>Generation Revenue</v>
          </cell>
        </row>
        <row r="118">
          <cell r="B118">
            <v>2</v>
          </cell>
          <cell r="D118" t="str">
            <v>Energy Revenue - MEAL</v>
          </cell>
          <cell r="E118">
            <v>13415264.720000001</v>
          </cell>
          <cell r="F118">
            <v>87755.09</v>
          </cell>
          <cell r="G118">
            <v>684409.02</v>
          </cell>
          <cell r="H118">
            <v>1877534.51</v>
          </cell>
          <cell r="I118">
            <v>3599861.58</v>
          </cell>
          <cell r="J118">
            <v>5350035.84</v>
          </cell>
          <cell r="K118">
            <v>7467292.5199999996</v>
          </cell>
          <cell r="L118">
            <v>9266056.8300000001</v>
          </cell>
          <cell r="M118">
            <v>10931422.57</v>
          </cell>
          <cell r="N118">
            <v>12423331.390000001</v>
          </cell>
          <cell r="O118">
            <v>13187581.270000001</v>
          </cell>
          <cell r="P118">
            <v>13382570.210000001</v>
          </cell>
          <cell r="Q118">
            <v>13415264.720000001</v>
          </cell>
        </row>
        <row r="119">
          <cell r="D119" t="str">
            <v>Total Generation Revenue</v>
          </cell>
          <cell r="E119">
            <v>13415264.720000001</v>
          </cell>
          <cell r="F119">
            <v>87755.09</v>
          </cell>
          <cell r="G119">
            <v>684409.02</v>
          </cell>
          <cell r="H119">
            <v>1877534.51</v>
          </cell>
          <cell r="I119">
            <v>3599861.58</v>
          </cell>
          <cell r="J119">
            <v>5350035.84</v>
          </cell>
          <cell r="K119">
            <v>7467292.5199999996</v>
          </cell>
          <cell r="L119">
            <v>9266056.8300000001</v>
          </cell>
          <cell r="M119">
            <v>10931422.57</v>
          </cell>
          <cell r="N119">
            <v>12423331.390000001</v>
          </cell>
          <cell r="O119">
            <v>13187581.270000001</v>
          </cell>
          <cell r="P119">
            <v>13382570.210000001</v>
          </cell>
          <cell r="Q119">
            <v>13415264.720000001</v>
          </cell>
        </row>
        <row r="121">
          <cell r="D121" t="str">
            <v>Retail</v>
          </cell>
        </row>
        <row r="122">
          <cell r="D122" t="str">
            <v>Comalco Margin</v>
          </cell>
          <cell r="E122">
            <v>0</v>
          </cell>
          <cell r="F122">
            <v>0</v>
          </cell>
          <cell r="G122">
            <v>0</v>
          </cell>
          <cell r="H122">
            <v>0</v>
          </cell>
          <cell r="I122">
            <v>0</v>
          </cell>
          <cell r="J122">
            <v>0</v>
          </cell>
          <cell r="K122">
            <v>0</v>
          </cell>
          <cell r="L122">
            <v>0</v>
          </cell>
          <cell r="M122">
            <v>0</v>
          </cell>
          <cell r="N122">
            <v>0</v>
          </cell>
          <cell r="O122">
            <v>0</v>
          </cell>
          <cell r="P122">
            <v>0</v>
          </cell>
          <cell r="Q122">
            <v>0</v>
          </cell>
        </row>
        <row r="124">
          <cell r="D124" t="str">
            <v>Direct Supply Margin</v>
          </cell>
          <cell r="E124">
            <v>0</v>
          </cell>
          <cell r="F124">
            <v>0</v>
          </cell>
          <cell r="G124">
            <v>0</v>
          </cell>
          <cell r="H124">
            <v>0</v>
          </cell>
          <cell r="I124">
            <v>0</v>
          </cell>
          <cell r="J124">
            <v>0</v>
          </cell>
          <cell r="K124">
            <v>0</v>
          </cell>
          <cell r="L124">
            <v>0</v>
          </cell>
          <cell r="M124">
            <v>0</v>
          </cell>
          <cell r="N124">
            <v>0</v>
          </cell>
          <cell r="O124">
            <v>0</v>
          </cell>
          <cell r="P124">
            <v>0</v>
          </cell>
          <cell r="Q124">
            <v>0</v>
          </cell>
        </row>
        <row r="125">
          <cell r="D125" t="str">
            <v>Total Retail Revenue</v>
          </cell>
          <cell r="E125">
            <v>0</v>
          </cell>
          <cell r="F125">
            <v>0</v>
          </cell>
          <cell r="G125">
            <v>0</v>
          </cell>
          <cell r="H125">
            <v>0</v>
          </cell>
          <cell r="I125">
            <v>0</v>
          </cell>
          <cell r="J125">
            <v>0</v>
          </cell>
          <cell r="K125">
            <v>0</v>
          </cell>
          <cell r="L125">
            <v>0</v>
          </cell>
          <cell r="M125">
            <v>0</v>
          </cell>
          <cell r="N125">
            <v>0</v>
          </cell>
          <cell r="O125">
            <v>0</v>
          </cell>
          <cell r="P125">
            <v>0</v>
          </cell>
          <cell r="Q125">
            <v>0</v>
          </cell>
        </row>
        <row r="127">
          <cell r="D127" t="str">
            <v>Wholesale</v>
          </cell>
        </row>
        <row r="128">
          <cell r="D128" t="str">
            <v>Total Hedge Margin</v>
          </cell>
          <cell r="E128">
            <v>0</v>
          </cell>
          <cell r="F128">
            <v>0</v>
          </cell>
          <cell r="G128">
            <v>0</v>
          </cell>
          <cell r="H128">
            <v>0</v>
          </cell>
          <cell r="I128">
            <v>0</v>
          </cell>
          <cell r="J128">
            <v>0</v>
          </cell>
          <cell r="K128">
            <v>0</v>
          </cell>
          <cell r="L128">
            <v>0</v>
          </cell>
          <cell r="M128">
            <v>0</v>
          </cell>
          <cell r="N128">
            <v>0</v>
          </cell>
          <cell r="O128">
            <v>0</v>
          </cell>
          <cell r="P128">
            <v>0</v>
          </cell>
          <cell r="Q128">
            <v>0</v>
          </cell>
        </row>
        <row r="130">
          <cell r="C130" t="str">
            <v>TOTAL ENERGY REVENUE</v>
          </cell>
          <cell r="E130">
            <v>13415264.720000001</v>
          </cell>
          <cell r="F130">
            <v>87755.09</v>
          </cell>
          <cell r="G130">
            <v>684409.02</v>
          </cell>
          <cell r="H130">
            <v>1877534.51</v>
          </cell>
          <cell r="I130">
            <v>3599861.58</v>
          </cell>
          <cell r="J130">
            <v>5350035.84</v>
          </cell>
          <cell r="K130">
            <v>7467292.5199999996</v>
          </cell>
          <cell r="L130">
            <v>9266056.8300000001</v>
          </cell>
          <cell r="M130">
            <v>10931422.57</v>
          </cell>
          <cell r="N130">
            <v>12423331.390000001</v>
          </cell>
          <cell r="O130">
            <v>13187581.270000001</v>
          </cell>
          <cell r="P130">
            <v>13382570.210000001</v>
          </cell>
          <cell r="Q130">
            <v>13415264.720000001</v>
          </cell>
        </row>
        <row r="132">
          <cell r="C132" t="str">
            <v>Transmission and Distribution Costs</v>
          </cell>
        </row>
        <row r="133">
          <cell r="D133" t="str">
            <v>Cost of Generation</v>
          </cell>
          <cell r="E133">
            <v>-980874.45</v>
          </cell>
          <cell r="F133">
            <v>-7951.09</v>
          </cell>
          <cell r="G133">
            <v>-65111</v>
          </cell>
          <cell r="H133">
            <v>-154713.78</v>
          </cell>
          <cell r="I133">
            <v>-269708.94</v>
          </cell>
          <cell r="J133">
            <v>-388063.62</v>
          </cell>
          <cell r="K133">
            <v>-527501.36</v>
          </cell>
          <cell r="L133">
            <v>-669471.38</v>
          </cell>
          <cell r="M133">
            <v>-798832.05</v>
          </cell>
          <cell r="N133">
            <v>-912794.39</v>
          </cell>
          <cell r="O133">
            <v>-959259.92</v>
          </cell>
          <cell r="P133">
            <v>-977581.42</v>
          </cell>
          <cell r="Q133">
            <v>-980874.45000000007</v>
          </cell>
        </row>
        <row r="134">
          <cell r="D134" t="str">
            <v>Connection Charges</v>
          </cell>
          <cell r="E134">
            <v>-980874.45</v>
          </cell>
          <cell r="F134">
            <v>-7951.09</v>
          </cell>
          <cell r="G134">
            <v>-65111</v>
          </cell>
          <cell r="H134">
            <v>-154713.78</v>
          </cell>
          <cell r="I134">
            <v>-269708.94</v>
          </cell>
          <cell r="J134">
            <v>-388063.62</v>
          </cell>
          <cell r="K134">
            <v>-527501.36</v>
          </cell>
          <cell r="L134">
            <v>-669471.38</v>
          </cell>
          <cell r="M134">
            <v>-798832.05</v>
          </cell>
          <cell r="N134">
            <v>-912794.39</v>
          </cell>
          <cell r="O134">
            <v>-959259.92</v>
          </cell>
          <cell r="P134">
            <v>-977581.42</v>
          </cell>
          <cell r="Q134">
            <v>-980874.45000000007</v>
          </cell>
        </row>
        <row r="136">
          <cell r="D136" t="str">
            <v>Network</v>
          </cell>
        </row>
        <row r="137">
          <cell r="D137" t="str">
            <v>Connection'Wheeling Charge</v>
          </cell>
          <cell r="E137">
            <v>-266163.96000000002</v>
          </cell>
          <cell r="F137">
            <v>-3630.72</v>
          </cell>
          <cell r="G137">
            <v>-23915.47</v>
          </cell>
          <cell r="H137">
            <v>-47043.59</v>
          </cell>
          <cell r="I137">
            <v>-74233.67</v>
          </cell>
          <cell r="J137">
            <v>-109141.47</v>
          </cell>
          <cell r="K137">
            <v>-148517.43</v>
          </cell>
          <cell r="L137">
            <v>-184237.62</v>
          </cell>
          <cell r="M137">
            <v>-216302.05</v>
          </cell>
          <cell r="N137">
            <v>-246741.69999999998</v>
          </cell>
          <cell r="O137">
            <v>-258496.33</v>
          </cell>
          <cell r="P137">
            <v>-264564.21999999997</v>
          </cell>
          <cell r="Q137">
            <v>-266163.95999999996</v>
          </cell>
        </row>
        <row r="138">
          <cell r="D138" t="str">
            <v>Total Network Loses</v>
          </cell>
          <cell r="E138">
            <v>-266163.96000000002</v>
          </cell>
          <cell r="F138">
            <v>-3630.72</v>
          </cell>
          <cell r="G138">
            <v>-23915.47</v>
          </cell>
          <cell r="H138">
            <v>-47043.59</v>
          </cell>
          <cell r="I138">
            <v>-74233.67</v>
          </cell>
          <cell r="J138">
            <v>-109141.47</v>
          </cell>
          <cell r="K138">
            <v>-148517.43</v>
          </cell>
          <cell r="L138">
            <v>-184237.62</v>
          </cell>
          <cell r="M138">
            <v>-216302.05</v>
          </cell>
          <cell r="N138">
            <v>-246741.69999999998</v>
          </cell>
          <cell r="O138">
            <v>-258496.33</v>
          </cell>
          <cell r="P138">
            <v>-264564.21999999997</v>
          </cell>
          <cell r="Q138">
            <v>-266163.95999999996</v>
          </cell>
        </row>
        <row r="139">
          <cell r="B139">
            <v>6</v>
          </cell>
          <cell r="D139" t="str">
            <v>Total Transmission &amp; Distribution Costs</v>
          </cell>
          <cell r="E139">
            <v>-1247038.4099999999</v>
          </cell>
          <cell r="F139">
            <v>-11581.810000000001</v>
          </cell>
          <cell r="G139">
            <v>-89026.47</v>
          </cell>
          <cell r="H139">
            <v>-201757.37</v>
          </cell>
          <cell r="I139">
            <v>-343942.61</v>
          </cell>
          <cell r="J139">
            <v>-497205.08999999997</v>
          </cell>
          <cell r="K139">
            <v>-676018.79</v>
          </cell>
          <cell r="L139">
            <v>-853709</v>
          </cell>
          <cell r="M139">
            <v>-1015134.1</v>
          </cell>
          <cell r="N139">
            <v>-1159536.0899999999</v>
          </cell>
          <cell r="O139">
            <v>-1217756.2499999998</v>
          </cell>
          <cell r="P139">
            <v>-1242145.6399999997</v>
          </cell>
          <cell r="Q139">
            <v>-1247038.4099999997</v>
          </cell>
        </row>
        <row r="141">
          <cell r="D141" t="str">
            <v>Other Income</v>
          </cell>
        </row>
        <row r="142">
          <cell r="B142">
            <v>7</v>
          </cell>
          <cell r="D142" t="str">
            <v>Other Income</v>
          </cell>
          <cell r="E142">
            <v>0</v>
          </cell>
          <cell r="F142">
            <v>0</v>
          </cell>
          <cell r="G142">
            <v>0</v>
          </cell>
          <cell r="H142">
            <v>0</v>
          </cell>
          <cell r="I142">
            <v>0</v>
          </cell>
          <cell r="J142">
            <v>0</v>
          </cell>
          <cell r="K142">
            <v>0</v>
          </cell>
          <cell r="L142">
            <v>0</v>
          </cell>
          <cell r="M142">
            <v>0</v>
          </cell>
          <cell r="N142">
            <v>0</v>
          </cell>
          <cell r="O142">
            <v>0</v>
          </cell>
          <cell r="P142">
            <v>0</v>
          </cell>
          <cell r="Q142">
            <v>0</v>
          </cell>
        </row>
        <row r="144">
          <cell r="C144" t="str">
            <v>GROSS CONTRIBUTION</v>
          </cell>
          <cell r="E144">
            <v>12168226.310000002</v>
          </cell>
          <cell r="F144">
            <v>76173.279999999999</v>
          </cell>
          <cell r="G144">
            <v>595382.55000000005</v>
          </cell>
          <cell r="H144">
            <v>1675777.1400000001</v>
          </cell>
          <cell r="I144">
            <v>3255918.97</v>
          </cell>
          <cell r="J144">
            <v>4852830.75</v>
          </cell>
          <cell r="K144">
            <v>6791273.7300000004</v>
          </cell>
          <cell r="L144">
            <v>8412347.8300000001</v>
          </cell>
          <cell r="M144">
            <v>9916288.4700000007</v>
          </cell>
          <cell r="N144">
            <v>11263795.300000001</v>
          </cell>
          <cell r="O144">
            <v>11969825.020000001</v>
          </cell>
          <cell r="P144">
            <v>12140424.570000002</v>
          </cell>
          <cell r="Q144">
            <v>12168226.310000002</v>
          </cell>
        </row>
        <row r="146">
          <cell r="C146" t="str">
            <v>Expenses</v>
          </cell>
        </row>
        <row r="147">
          <cell r="D147" t="str">
            <v>Staff costs</v>
          </cell>
        </row>
        <row r="148">
          <cell r="D148" t="str">
            <v>Salary / Pay</v>
          </cell>
          <cell r="E148">
            <v>179458.56</v>
          </cell>
          <cell r="F148">
            <v>14954.88</v>
          </cell>
          <cell r="G148">
            <v>29909.759999999998</v>
          </cell>
          <cell r="H148">
            <v>44864.639999999999</v>
          </cell>
          <cell r="I148">
            <v>59819.519999999997</v>
          </cell>
          <cell r="J148">
            <v>74774.399999999994</v>
          </cell>
          <cell r="K148">
            <v>89729.279999999999</v>
          </cell>
          <cell r="L148">
            <v>104684.16</v>
          </cell>
          <cell r="M148">
            <v>119639.04000000001</v>
          </cell>
          <cell r="N148">
            <v>134593.92000000001</v>
          </cell>
          <cell r="O148">
            <v>149548.80000000002</v>
          </cell>
          <cell r="P148">
            <v>164503.68000000002</v>
          </cell>
          <cell r="Q148">
            <v>179458.56000000003</v>
          </cell>
        </row>
        <row r="149">
          <cell r="D149" t="str">
            <v>Bonus</v>
          </cell>
          <cell r="E149">
            <v>24380.52</v>
          </cell>
          <cell r="F149">
            <v>2031.71</v>
          </cell>
          <cell r="G149">
            <v>4063.42</v>
          </cell>
          <cell r="H149">
            <v>6095.13</v>
          </cell>
          <cell r="I149">
            <v>8126.84</v>
          </cell>
          <cell r="J149">
            <v>10158.549999999999</v>
          </cell>
          <cell r="K149">
            <v>12190.259999999998</v>
          </cell>
          <cell r="L149">
            <v>14221.969999999998</v>
          </cell>
          <cell r="M149">
            <v>16253.679999999997</v>
          </cell>
          <cell r="N149">
            <v>18285.389999999996</v>
          </cell>
          <cell r="O149">
            <v>20317.099999999995</v>
          </cell>
          <cell r="P149">
            <v>22348.809999999994</v>
          </cell>
          <cell r="Q149">
            <v>24380.519999999993</v>
          </cell>
        </row>
        <row r="150">
          <cell r="B150">
            <v>8</v>
          </cell>
          <cell r="D150" t="str">
            <v>Staff Costs</v>
          </cell>
          <cell r="E150">
            <v>203839.08</v>
          </cell>
          <cell r="F150">
            <v>16986.59</v>
          </cell>
          <cell r="G150">
            <v>33973.18</v>
          </cell>
          <cell r="H150">
            <v>50959.770000000004</v>
          </cell>
          <cell r="I150">
            <v>67946.36</v>
          </cell>
          <cell r="J150">
            <v>84932.95</v>
          </cell>
          <cell r="K150">
            <v>101919.54</v>
          </cell>
          <cell r="L150">
            <v>118906.12999999999</v>
          </cell>
          <cell r="M150">
            <v>135892.72</v>
          </cell>
          <cell r="N150">
            <v>152879.31</v>
          </cell>
          <cell r="O150">
            <v>169865.9</v>
          </cell>
          <cell r="P150">
            <v>186852.49</v>
          </cell>
          <cell r="Q150">
            <v>203839.08</v>
          </cell>
        </row>
        <row r="152">
          <cell r="D152" t="str">
            <v>Outsourced Services</v>
          </cell>
        </row>
        <row r="153">
          <cell r="D153" t="str">
            <v>Contractor/Consultant General</v>
          </cell>
          <cell r="E153">
            <v>1455949.03</v>
          </cell>
          <cell r="F153">
            <v>98183.21</v>
          </cell>
          <cell r="G153">
            <v>217100.56</v>
          </cell>
          <cell r="H153">
            <v>325813.41000000003</v>
          </cell>
          <cell r="I153">
            <v>439587.32000000007</v>
          </cell>
          <cell r="J153">
            <v>554083.77</v>
          </cell>
          <cell r="K153">
            <v>673132.35</v>
          </cell>
          <cell r="L153">
            <v>790465.27</v>
          </cell>
          <cell r="M153">
            <v>908028.78</v>
          </cell>
          <cell r="N153">
            <v>1022638.25</v>
          </cell>
          <cell r="O153">
            <v>1161183.18</v>
          </cell>
          <cell r="P153">
            <v>1297788.8599999999</v>
          </cell>
          <cell r="Q153">
            <v>1455949.0299999998</v>
          </cell>
        </row>
        <row r="154">
          <cell r="D154" t="str">
            <v>Tax Advisory</v>
          </cell>
          <cell r="E154">
            <v>43902.48</v>
          </cell>
          <cell r="F154">
            <v>3658.54</v>
          </cell>
          <cell r="G154">
            <v>7317.08</v>
          </cell>
          <cell r="H154">
            <v>10975.619999999999</v>
          </cell>
          <cell r="I154">
            <v>14634.16</v>
          </cell>
          <cell r="J154">
            <v>18292.7</v>
          </cell>
          <cell r="K154">
            <v>21951.24</v>
          </cell>
          <cell r="L154">
            <v>25609.780000000002</v>
          </cell>
          <cell r="M154">
            <v>29268.320000000003</v>
          </cell>
          <cell r="N154">
            <v>32926.86</v>
          </cell>
          <cell r="O154">
            <v>36585.4</v>
          </cell>
          <cell r="P154">
            <v>40243.94</v>
          </cell>
          <cell r="Q154">
            <v>43902.48</v>
          </cell>
        </row>
        <row r="155">
          <cell r="D155" t="str">
            <v>Business Advisory Services</v>
          </cell>
          <cell r="E155">
            <v>82317.039999999994</v>
          </cell>
          <cell r="F155">
            <v>5792.68</v>
          </cell>
          <cell r="G155">
            <v>11585.36</v>
          </cell>
          <cell r="H155">
            <v>17378.04</v>
          </cell>
          <cell r="I155">
            <v>34451.21</v>
          </cell>
          <cell r="J155">
            <v>40243.89</v>
          </cell>
          <cell r="K155">
            <v>46036.57</v>
          </cell>
          <cell r="L155">
            <v>51829.25</v>
          </cell>
          <cell r="M155">
            <v>57621.93</v>
          </cell>
          <cell r="N155">
            <v>63414.61</v>
          </cell>
          <cell r="O155">
            <v>69207.290000000008</v>
          </cell>
          <cell r="P155">
            <v>74999.97</v>
          </cell>
          <cell r="Q155">
            <v>82317.040000000008</v>
          </cell>
        </row>
        <row r="156">
          <cell r="D156" t="str">
            <v>External Audit</v>
          </cell>
          <cell r="E156">
            <v>25682.880000000001</v>
          </cell>
          <cell r="F156">
            <v>2140.2399999999998</v>
          </cell>
          <cell r="G156">
            <v>4280.4799999999996</v>
          </cell>
          <cell r="H156">
            <v>6420.7199999999993</v>
          </cell>
          <cell r="I156">
            <v>8560.9599999999991</v>
          </cell>
          <cell r="J156">
            <v>10701.199999999999</v>
          </cell>
          <cell r="K156">
            <v>12841.439999999999</v>
          </cell>
          <cell r="L156">
            <v>14981.679999999998</v>
          </cell>
          <cell r="M156">
            <v>17121.919999999998</v>
          </cell>
          <cell r="N156">
            <v>19262.159999999996</v>
          </cell>
          <cell r="O156">
            <v>21402.399999999994</v>
          </cell>
          <cell r="P156">
            <v>23542.639999999992</v>
          </cell>
          <cell r="Q156">
            <v>25682.87999999999</v>
          </cell>
        </row>
        <row r="157">
          <cell r="B157">
            <v>10</v>
          </cell>
          <cell r="D157" t="str">
            <v>Outsourced Services</v>
          </cell>
          <cell r="E157">
            <v>1607851.43</v>
          </cell>
          <cell r="F157">
            <v>109774.67</v>
          </cell>
          <cell r="G157">
            <v>240283.47999999998</v>
          </cell>
          <cell r="H157">
            <v>360587.79</v>
          </cell>
          <cell r="I157">
            <v>497233.64999999997</v>
          </cell>
          <cell r="J157">
            <v>623321.55999999994</v>
          </cell>
          <cell r="K157">
            <v>753961.6</v>
          </cell>
          <cell r="L157">
            <v>882885.98</v>
          </cell>
          <cell r="M157">
            <v>1012040.95</v>
          </cell>
          <cell r="N157">
            <v>1138241.8799999999</v>
          </cell>
          <cell r="O157">
            <v>1288378.27</v>
          </cell>
          <cell r="P157">
            <v>1436575.4100000001</v>
          </cell>
          <cell r="Q157">
            <v>1607851.4300000002</v>
          </cell>
        </row>
        <row r="159">
          <cell r="D159" t="str">
            <v>Plant / Vehicle / Property</v>
          </cell>
        </row>
        <row r="160">
          <cell r="D160" t="str">
            <v>Land &amp; Buildings Costs RENT</v>
          </cell>
          <cell r="E160">
            <v>209053.66</v>
          </cell>
          <cell r="F160">
            <v>15083.74</v>
          </cell>
          <cell r="G160">
            <v>58216.259999999995</v>
          </cell>
          <cell r="H160">
            <v>73300</v>
          </cell>
          <cell r="I160">
            <v>88383.74</v>
          </cell>
          <cell r="J160">
            <v>103467.48000000001</v>
          </cell>
          <cell r="K160">
            <v>118551.22000000002</v>
          </cell>
          <cell r="L160">
            <v>133634.96000000002</v>
          </cell>
          <cell r="M160">
            <v>148718.70000000001</v>
          </cell>
          <cell r="N160">
            <v>163802.44</v>
          </cell>
          <cell r="O160">
            <v>178886.18</v>
          </cell>
          <cell r="P160">
            <v>193969.91999999998</v>
          </cell>
          <cell r="Q160">
            <v>209053.65999999997</v>
          </cell>
        </row>
        <row r="161">
          <cell r="D161" t="str">
            <v>Rates</v>
          </cell>
          <cell r="E161">
            <v>29268.240000000002</v>
          </cell>
          <cell r="F161">
            <v>2439.02</v>
          </cell>
          <cell r="G161">
            <v>4878.04</v>
          </cell>
          <cell r="H161">
            <v>7317.0599999999995</v>
          </cell>
          <cell r="I161">
            <v>9756.08</v>
          </cell>
          <cell r="J161">
            <v>12195.1</v>
          </cell>
          <cell r="K161">
            <v>14634.12</v>
          </cell>
          <cell r="L161">
            <v>17073.14</v>
          </cell>
          <cell r="M161">
            <v>19512.16</v>
          </cell>
          <cell r="N161">
            <v>21951.18</v>
          </cell>
          <cell r="O161">
            <v>24390.2</v>
          </cell>
          <cell r="P161">
            <v>26829.22</v>
          </cell>
          <cell r="Q161">
            <v>29268.240000000002</v>
          </cell>
        </row>
        <row r="162">
          <cell r="B162">
            <v>11</v>
          </cell>
          <cell r="D162" t="str">
            <v>Plant, Vehicles and Property</v>
          </cell>
          <cell r="E162">
            <v>238321.9</v>
          </cell>
          <cell r="F162">
            <v>17522.759999999998</v>
          </cell>
          <cell r="G162">
            <v>63094.3</v>
          </cell>
          <cell r="H162">
            <v>80617.06</v>
          </cell>
          <cell r="I162">
            <v>98139.819999999992</v>
          </cell>
          <cell r="J162">
            <v>115662.57999999999</v>
          </cell>
          <cell r="K162">
            <v>133185.34</v>
          </cell>
          <cell r="L162">
            <v>150708.1</v>
          </cell>
          <cell r="M162">
            <v>168230.86000000002</v>
          </cell>
          <cell r="N162">
            <v>185753.62000000002</v>
          </cell>
          <cell r="O162">
            <v>203276.38000000003</v>
          </cell>
          <cell r="P162">
            <v>220799.14000000004</v>
          </cell>
          <cell r="Q162">
            <v>238321.90000000005</v>
          </cell>
        </row>
        <row r="164">
          <cell r="C164" t="str">
            <v>Retail Support</v>
          </cell>
        </row>
        <row r="165">
          <cell r="B165">
            <v>12</v>
          </cell>
          <cell r="D165" t="str">
            <v>ROC Costs</v>
          </cell>
          <cell r="E165">
            <v>0</v>
          </cell>
          <cell r="F165">
            <v>0</v>
          </cell>
          <cell r="G165">
            <v>0</v>
          </cell>
          <cell r="H165">
            <v>0</v>
          </cell>
          <cell r="I165">
            <v>0</v>
          </cell>
          <cell r="J165">
            <v>0</v>
          </cell>
          <cell r="K165">
            <v>0</v>
          </cell>
          <cell r="L165">
            <v>0</v>
          </cell>
          <cell r="M165">
            <v>0</v>
          </cell>
          <cell r="N165">
            <v>0</v>
          </cell>
          <cell r="O165">
            <v>0</v>
          </cell>
          <cell r="P165">
            <v>0</v>
          </cell>
          <cell r="Q165">
            <v>0</v>
          </cell>
        </row>
        <row r="167">
          <cell r="D167" t="str">
            <v>On Energy Servicing</v>
          </cell>
          <cell r="E167">
            <v>0</v>
          </cell>
          <cell r="F167">
            <v>0</v>
          </cell>
          <cell r="G167">
            <v>0</v>
          </cell>
          <cell r="H167">
            <v>0</v>
          </cell>
          <cell r="I167">
            <v>0</v>
          </cell>
          <cell r="J167">
            <v>0</v>
          </cell>
          <cell r="K167">
            <v>0</v>
          </cell>
          <cell r="L167">
            <v>0</v>
          </cell>
          <cell r="M167">
            <v>0</v>
          </cell>
          <cell r="N167">
            <v>0</v>
          </cell>
          <cell r="O167">
            <v>0</v>
          </cell>
          <cell r="P167">
            <v>0</v>
          </cell>
          <cell r="Q167">
            <v>0</v>
          </cell>
        </row>
        <row r="169">
          <cell r="C169" t="str">
            <v>Business Support Services</v>
          </cell>
        </row>
        <row r="170">
          <cell r="D170" t="str">
            <v>Information Technology</v>
          </cell>
        </row>
        <row r="171">
          <cell r="B171">
            <v>13</v>
          </cell>
          <cell r="D171" t="str">
            <v>Information Technology</v>
          </cell>
          <cell r="E171">
            <v>0</v>
          </cell>
          <cell r="F171">
            <v>0</v>
          </cell>
          <cell r="G171">
            <v>0</v>
          </cell>
          <cell r="H171">
            <v>0</v>
          </cell>
          <cell r="I171">
            <v>0</v>
          </cell>
          <cell r="J171">
            <v>0</v>
          </cell>
          <cell r="K171">
            <v>0</v>
          </cell>
          <cell r="L171">
            <v>0</v>
          </cell>
          <cell r="M171">
            <v>0</v>
          </cell>
          <cell r="N171">
            <v>0</v>
          </cell>
          <cell r="O171">
            <v>0</v>
          </cell>
          <cell r="P171">
            <v>0</v>
          </cell>
          <cell r="Q171">
            <v>0</v>
          </cell>
        </row>
        <row r="173">
          <cell r="D173" t="str">
            <v>Communications</v>
          </cell>
        </row>
        <row r="174">
          <cell r="D174" t="str">
            <v>Cell Phone Costs</v>
          </cell>
          <cell r="E174">
            <v>2634.12</v>
          </cell>
          <cell r="F174">
            <v>219.51</v>
          </cell>
          <cell r="G174">
            <v>439.02</v>
          </cell>
          <cell r="H174">
            <v>658.53</v>
          </cell>
          <cell r="I174">
            <v>878.04</v>
          </cell>
          <cell r="J174">
            <v>1097.55</v>
          </cell>
          <cell r="K174">
            <v>1317.06</v>
          </cell>
          <cell r="L174">
            <v>1536.57</v>
          </cell>
          <cell r="M174">
            <v>1756.08</v>
          </cell>
          <cell r="N174">
            <v>1975.59</v>
          </cell>
          <cell r="O174">
            <v>2195.1</v>
          </cell>
          <cell r="P174">
            <v>2414.6099999999997</v>
          </cell>
          <cell r="Q174">
            <v>2634.12</v>
          </cell>
        </row>
        <row r="175">
          <cell r="D175" t="str">
            <v>Phone and Fax</v>
          </cell>
          <cell r="E175">
            <v>43902.48</v>
          </cell>
          <cell r="F175">
            <v>3658.54</v>
          </cell>
          <cell r="G175">
            <v>7317.08</v>
          </cell>
          <cell r="H175">
            <v>10975.619999999999</v>
          </cell>
          <cell r="I175">
            <v>14634.16</v>
          </cell>
          <cell r="J175">
            <v>18292.7</v>
          </cell>
          <cell r="K175">
            <v>21951.24</v>
          </cell>
          <cell r="L175">
            <v>25609.780000000002</v>
          </cell>
          <cell r="M175">
            <v>29268.320000000003</v>
          </cell>
          <cell r="N175">
            <v>32926.86</v>
          </cell>
          <cell r="O175">
            <v>36585.4</v>
          </cell>
          <cell r="P175">
            <v>40243.94</v>
          </cell>
          <cell r="Q175">
            <v>43902.48</v>
          </cell>
        </row>
        <row r="176">
          <cell r="B176">
            <v>14</v>
          </cell>
          <cell r="D176" t="str">
            <v>Communications</v>
          </cell>
          <cell r="E176">
            <v>46536.6</v>
          </cell>
          <cell r="F176">
            <v>3878.05</v>
          </cell>
          <cell r="G176">
            <v>7756.1</v>
          </cell>
          <cell r="H176">
            <v>11634.150000000001</v>
          </cell>
          <cell r="I176">
            <v>15512.2</v>
          </cell>
          <cell r="J176">
            <v>19390.25</v>
          </cell>
          <cell r="K176">
            <v>23268.3</v>
          </cell>
          <cell r="L176">
            <v>27146.35</v>
          </cell>
          <cell r="M176">
            <v>31024.399999999998</v>
          </cell>
          <cell r="N176">
            <v>34902.449999999997</v>
          </cell>
          <cell r="O176">
            <v>38780.5</v>
          </cell>
          <cell r="P176">
            <v>42658.55</v>
          </cell>
          <cell r="Q176">
            <v>46536.600000000006</v>
          </cell>
        </row>
        <row r="178">
          <cell r="D178" t="str">
            <v>Promotional</v>
          </cell>
        </row>
        <row r="179">
          <cell r="B179">
            <v>15</v>
          </cell>
          <cell r="D179" t="str">
            <v>Promotional</v>
          </cell>
          <cell r="E179">
            <v>0</v>
          </cell>
          <cell r="F179">
            <v>0</v>
          </cell>
          <cell r="G179">
            <v>0</v>
          </cell>
          <cell r="H179">
            <v>0</v>
          </cell>
          <cell r="I179">
            <v>0</v>
          </cell>
          <cell r="J179">
            <v>0</v>
          </cell>
          <cell r="K179">
            <v>0</v>
          </cell>
          <cell r="L179">
            <v>0</v>
          </cell>
          <cell r="M179">
            <v>0</v>
          </cell>
          <cell r="N179">
            <v>0</v>
          </cell>
          <cell r="O179">
            <v>0</v>
          </cell>
          <cell r="P179">
            <v>0</v>
          </cell>
          <cell r="Q179">
            <v>0</v>
          </cell>
        </row>
        <row r="181">
          <cell r="D181" t="str">
            <v>Business Overheads</v>
          </cell>
        </row>
        <row r="182">
          <cell r="D182" t="str">
            <v>Office Expenses STATIONERY</v>
          </cell>
          <cell r="E182">
            <v>1463.4</v>
          </cell>
          <cell r="F182">
            <v>121.95</v>
          </cell>
          <cell r="G182">
            <v>243.9</v>
          </cell>
          <cell r="H182">
            <v>365.85</v>
          </cell>
          <cell r="I182">
            <v>487.8</v>
          </cell>
          <cell r="J182">
            <v>609.75</v>
          </cell>
          <cell r="K182">
            <v>731.7</v>
          </cell>
          <cell r="L182">
            <v>853.65000000000009</v>
          </cell>
          <cell r="M182">
            <v>975.60000000000014</v>
          </cell>
          <cell r="N182">
            <v>1097.5500000000002</v>
          </cell>
          <cell r="O182">
            <v>1219.5000000000002</v>
          </cell>
          <cell r="P182">
            <v>1341.4500000000003</v>
          </cell>
          <cell r="Q182">
            <v>1463.4000000000003</v>
          </cell>
        </row>
        <row r="183">
          <cell r="D183" t="str">
            <v>Office Expenses - PRINTING</v>
          </cell>
          <cell r="E183">
            <v>4878.04</v>
          </cell>
          <cell r="F183">
            <v>0</v>
          </cell>
          <cell r="G183">
            <v>2439.02</v>
          </cell>
          <cell r="H183">
            <v>2439.02</v>
          </cell>
          <cell r="I183">
            <v>2439.02</v>
          </cell>
          <cell r="J183">
            <v>2439.02</v>
          </cell>
          <cell r="K183">
            <v>2439.02</v>
          </cell>
          <cell r="L183">
            <v>2439.02</v>
          </cell>
          <cell r="M183">
            <v>4878.04</v>
          </cell>
          <cell r="N183">
            <v>4878.04</v>
          </cell>
          <cell r="O183">
            <v>4878.04</v>
          </cell>
          <cell r="P183">
            <v>4878.04</v>
          </cell>
          <cell r="Q183">
            <v>4878.04</v>
          </cell>
        </row>
        <row r="184">
          <cell r="D184" t="str">
            <v>Office Expenses - PHOTOCOPYING</v>
          </cell>
          <cell r="E184">
            <v>2195.16</v>
          </cell>
          <cell r="F184">
            <v>182.93</v>
          </cell>
          <cell r="G184">
            <v>365.86</v>
          </cell>
          <cell r="H184">
            <v>548.79</v>
          </cell>
          <cell r="I184">
            <v>731.72</v>
          </cell>
          <cell r="J184">
            <v>914.65000000000009</v>
          </cell>
          <cell r="K184">
            <v>1097.5800000000002</v>
          </cell>
          <cell r="L184">
            <v>1280.5100000000002</v>
          </cell>
          <cell r="M184">
            <v>1463.4400000000003</v>
          </cell>
          <cell r="N184">
            <v>1646.3700000000003</v>
          </cell>
          <cell r="O184">
            <v>1829.3000000000004</v>
          </cell>
          <cell r="P184">
            <v>2012.2300000000005</v>
          </cell>
          <cell r="Q184">
            <v>2195.1600000000003</v>
          </cell>
        </row>
        <row r="185">
          <cell r="D185" t="str">
            <v>Office Expenses - CONSUMABLES</v>
          </cell>
          <cell r="E185">
            <v>2195.16</v>
          </cell>
          <cell r="F185">
            <v>182.93</v>
          </cell>
          <cell r="G185">
            <v>365.86</v>
          </cell>
          <cell r="H185">
            <v>548.79</v>
          </cell>
          <cell r="I185">
            <v>731.72</v>
          </cell>
          <cell r="J185">
            <v>914.65000000000009</v>
          </cell>
          <cell r="K185">
            <v>1097.5800000000002</v>
          </cell>
          <cell r="L185">
            <v>1280.5100000000002</v>
          </cell>
          <cell r="M185">
            <v>1463.4400000000003</v>
          </cell>
          <cell r="N185">
            <v>1646.3700000000003</v>
          </cell>
          <cell r="O185">
            <v>1829.3000000000004</v>
          </cell>
          <cell r="P185">
            <v>2012.2300000000005</v>
          </cell>
          <cell r="Q185">
            <v>2195.1600000000003</v>
          </cell>
        </row>
        <row r="186">
          <cell r="D186" t="str">
            <v>Postage &amp; Couriers</v>
          </cell>
          <cell r="E186">
            <v>8341.44</v>
          </cell>
          <cell r="F186">
            <v>695.12</v>
          </cell>
          <cell r="G186">
            <v>1390.24</v>
          </cell>
          <cell r="H186">
            <v>2085.36</v>
          </cell>
          <cell r="I186">
            <v>2780.48</v>
          </cell>
          <cell r="J186">
            <v>3475.6</v>
          </cell>
          <cell r="K186">
            <v>4170.72</v>
          </cell>
          <cell r="L186">
            <v>4865.84</v>
          </cell>
          <cell r="M186">
            <v>5560.96</v>
          </cell>
          <cell r="N186">
            <v>6256.08</v>
          </cell>
          <cell r="O186">
            <v>6951.2</v>
          </cell>
          <cell r="P186">
            <v>7646.32</v>
          </cell>
          <cell r="Q186">
            <v>8341.44</v>
          </cell>
        </row>
        <row r="187">
          <cell r="D187" t="str">
            <v>Staff Business Expenses</v>
          </cell>
          <cell r="E187">
            <v>5224.4399999999996</v>
          </cell>
          <cell r="F187">
            <v>435.37</v>
          </cell>
          <cell r="G187">
            <v>870.74</v>
          </cell>
          <cell r="H187">
            <v>1306.1100000000001</v>
          </cell>
          <cell r="I187">
            <v>1741.48</v>
          </cell>
          <cell r="J187">
            <v>2176.85</v>
          </cell>
          <cell r="K187">
            <v>2612.2199999999998</v>
          </cell>
          <cell r="L187">
            <v>3047.5899999999997</v>
          </cell>
          <cell r="M187">
            <v>3482.9599999999996</v>
          </cell>
          <cell r="N187">
            <v>3918.3299999999995</v>
          </cell>
          <cell r="O187">
            <v>4353.7</v>
          </cell>
          <cell r="P187">
            <v>4789.07</v>
          </cell>
          <cell r="Q187">
            <v>5224.4399999999996</v>
          </cell>
        </row>
        <row r="188">
          <cell r="D188" t="str">
            <v>Entertainment Expenses</v>
          </cell>
          <cell r="E188">
            <v>4390.2</v>
          </cell>
          <cell r="F188">
            <v>365.85</v>
          </cell>
          <cell r="G188">
            <v>731.7</v>
          </cell>
          <cell r="H188">
            <v>1097.5500000000002</v>
          </cell>
          <cell r="I188">
            <v>1463.4</v>
          </cell>
          <cell r="J188">
            <v>1829.25</v>
          </cell>
          <cell r="K188">
            <v>2195.1</v>
          </cell>
          <cell r="L188">
            <v>2560.9499999999998</v>
          </cell>
          <cell r="M188">
            <v>2926.7999999999997</v>
          </cell>
          <cell r="N188">
            <v>3292.6499999999996</v>
          </cell>
          <cell r="O188">
            <v>3658.4999999999995</v>
          </cell>
          <cell r="P188">
            <v>4024.3499999999995</v>
          </cell>
          <cell r="Q188">
            <v>4390.2</v>
          </cell>
        </row>
        <row r="189">
          <cell r="D189" t="str">
            <v>Overseas Travel &amp; Accommodatio</v>
          </cell>
          <cell r="E189">
            <v>12195.1</v>
          </cell>
          <cell r="F189">
            <v>0</v>
          </cell>
          <cell r="G189">
            <v>2439.02</v>
          </cell>
          <cell r="H189">
            <v>2439.02</v>
          </cell>
          <cell r="I189">
            <v>2439.02</v>
          </cell>
          <cell r="J189">
            <v>4878.04</v>
          </cell>
          <cell r="K189">
            <v>7317.0599999999995</v>
          </cell>
          <cell r="L189">
            <v>7317.0599999999995</v>
          </cell>
          <cell r="M189">
            <v>9756.08</v>
          </cell>
          <cell r="N189">
            <v>9756.08</v>
          </cell>
          <cell r="O189">
            <v>9756.08</v>
          </cell>
          <cell r="P189">
            <v>12195.1</v>
          </cell>
          <cell r="Q189">
            <v>12195.1</v>
          </cell>
        </row>
        <row r="190">
          <cell r="D190" t="str">
            <v>Airfares</v>
          </cell>
          <cell r="E190">
            <v>29268.240000000002</v>
          </cell>
          <cell r="F190">
            <v>2439.02</v>
          </cell>
          <cell r="G190">
            <v>4878.04</v>
          </cell>
          <cell r="H190">
            <v>7317.0599999999995</v>
          </cell>
          <cell r="I190">
            <v>9756.08</v>
          </cell>
          <cell r="J190">
            <v>12195.1</v>
          </cell>
          <cell r="K190">
            <v>14634.12</v>
          </cell>
          <cell r="L190">
            <v>17073.14</v>
          </cell>
          <cell r="M190">
            <v>19512.16</v>
          </cell>
          <cell r="N190">
            <v>21951.18</v>
          </cell>
          <cell r="O190">
            <v>24390.2</v>
          </cell>
          <cell r="P190">
            <v>26829.22</v>
          </cell>
          <cell r="Q190">
            <v>29268.240000000002</v>
          </cell>
        </row>
        <row r="191">
          <cell r="D191" t="str">
            <v>Travel/Accom</v>
          </cell>
          <cell r="E191">
            <v>29268.240000000002</v>
          </cell>
          <cell r="F191">
            <v>2439.02</v>
          </cell>
          <cell r="G191">
            <v>4878.04</v>
          </cell>
          <cell r="H191">
            <v>7317.0599999999995</v>
          </cell>
          <cell r="I191">
            <v>9756.08</v>
          </cell>
          <cell r="J191">
            <v>12195.1</v>
          </cell>
          <cell r="K191">
            <v>14634.12</v>
          </cell>
          <cell r="L191">
            <v>17073.14</v>
          </cell>
          <cell r="M191">
            <v>19512.16</v>
          </cell>
          <cell r="N191">
            <v>21951.18</v>
          </cell>
          <cell r="O191">
            <v>24390.2</v>
          </cell>
          <cell r="P191">
            <v>26829.22</v>
          </cell>
          <cell r="Q191">
            <v>29268.240000000002</v>
          </cell>
        </row>
        <row r="192">
          <cell r="D192" t="str">
            <v>Directors’ Fees</v>
          </cell>
          <cell r="E192">
            <v>47560.92</v>
          </cell>
          <cell r="F192">
            <v>5487.8</v>
          </cell>
          <cell r="G192">
            <v>7926.82</v>
          </cell>
          <cell r="H192">
            <v>13414.619999999999</v>
          </cell>
          <cell r="I192">
            <v>15853.64</v>
          </cell>
          <cell r="J192">
            <v>21341.439999999999</v>
          </cell>
          <cell r="K192">
            <v>23780.46</v>
          </cell>
          <cell r="L192">
            <v>29268.26</v>
          </cell>
          <cell r="M192">
            <v>31707.279999999999</v>
          </cell>
          <cell r="N192">
            <v>37195.08</v>
          </cell>
          <cell r="O192">
            <v>39634.1</v>
          </cell>
          <cell r="P192">
            <v>45121.9</v>
          </cell>
          <cell r="Q192">
            <v>47560.92</v>
          </cell>
        </row>
        <row r="193">
          <cell r="D193" t="str">
            <v>Membership Fees -  Company</v>
          </cell>
          <cell r="E193">
            <v>14634.12</v>
          </cell>
          <cell r="F193">
            <v>1219.51</v>
          </cell>
          <cell r="G193">
            <v>2439.02</v>
          </cell>
          <cell r="H193">
            <v>3658.5299999999997</v>
          </cell>
          <cell r="I193">
            <v>4878.04</v>
          </cell>
          <cell r="J193">
            <v>6097.55</v>
          </cell>
          <cell r="K193">
            <v>7317.06</v>
          </cell>
          <cell r="L193">
            <v>8536.57</v>
          </cell>
          <cell r="M193">
            <v>9756.08</v>
          </cell>
          <cell r="N193">
            <v>10975.59</v>
          </cell>
          <cell r="O193">
            <v>12195.1</v>
          </cell>
          <cell r="P193">
            <v>13414.61</v>
          </cell>
          <cell r="Q193">
            <v>14634.12</v>
          </cell>
        </row>
        <row r="194">
          <cell r="B194">
            <v>16</v>
          </cell>
          <cell r="D194" t="str">
            <v>Business Overheads</v>
          </cell>
          <cell r="E194">
            <v>161614.46</v>
          </cell>
          <cell r="F194">
            <v>13569.5</v>
          </cell>
          <cell r="G194">
            <v>28968.260000000002</v>
          </cell>
          <cell r="H194">
            <v>42537.760000000002</v>
          </cell>
          <cell r="I194">
            <v>53058.48</v>
          </cell>
          <cell r="J194">
            <v>69067</v>
          </cell>
          <cell r="K194">
            <v>82026.740000000005</v>
          </cell>
          <cell r="L194">
            <v>95596.24</v>
          </cell>
          <cell r="M194">
            <v>110995</v>
          </cell>
          <cell r="N194">
            <v>124564.5</v>
          </cell>
          <cell r="O194">
            <v>135085.22</v>
          </cell>
          <cell r="P194">
            <v>151093.74</v>
          </cell>
          <cell r="Q194">
            <v>161614.46</v>
          </cell>
        </row>
        <row r="196">
          <cell r="D196" t="str">
            <v>Insurance, Regulatory &amp; Statutory Charges</v>
          </cell>
        </row>
        <row r="197">
          <cell r="D197" t="str">
            <v>Insurance</v>
          </cell>
          <cell r="E197">
            <v>77804.92</v>
          </cell>
          <cell r="F197">
            <v>6484.15</v>
          </cell>
          <cell r="G197">
            <v>12968.3</v>
          </cell>
          <cell r="H197">
            <v>19452.449999999997</v>
          </cell>
          <cell r="I197">
            <v>25936.6</v>
          </cell>
          <cell r="J197">
            <v>32420.75</v>
          </cell>
          <cell r="K197">
            <v>38904.9</v>
          </cell>
          <cell r="L197">
            <v>45389.05</v>
          </cell>
          <cell r="M197">
            <v>51873.200000000004</v>
          </cell>
          <cell r="N197">
            <v>58357.350000000006</v>
          </cell>
          <cell r="O197">
            <v>64841.500000000007</v>
          </cell>
          <cell r="P197">
            <v>71325.650000000009</v>
          </cell>
          <cell r="Q197">
            <v>77804.920000000013</v>
          </cell>
        </row>
        <row r="198">
          <cell r="D198" t="str">
            <v>Stat and Regulatory Charges</v>
          </cell>
          <cell r="E198">
            <v>3658.56</v>
          </cell>
          <cell r="F198">
            <v>304.88</v>
          </cell>
          <cell r="G198">
            <v>609.76</v>
          </cell>
          <cell r="H198">
            <v>914.64</v>
          </cell>
          <cell r="I198">
            <v>1219.52</v>
          </cell>
          <cell r="J198">
            <v>1524.4</v>
          </cell>
          <cell r="K198">
            <v>1829.2800000000002</v>
          </cell>
          <cell r="L198">
            <v>2134.1600000000003</v>
          </cell>
          <cell r="M198">
            <v>2439.0400000000004</v>
          </cell>
          <cell r="N198">
            <v>2743.9200000000005</v>
          </cell>
          <cell r="O198">
            <v>3048.8000000000006</v>
          </cell>
          <cell r="P198">
            <v>3353.6800000000007</v>
          </cell>
          <cell r="Q198">
            <v>3658.5600000000009</v>
          </cell>
        </row>
        <row r="199">
          <cell r="B199">
            <v>17</v>
          </cell>
          <cell r="D199" t="str">
            <v>Insurance, Reg &amp; Stat Charges</v>
          </cell>
          <cell r="E199">
            <v>81463.48</v>
          </cell>
          <cell r="F199">
            <v>6789.03</v>
          </cell>
          <cell r="G199">
            <v>13578.06</v>
          </cell>
          <cell r="H199">
            <v>20367.09</v>
          </cell>
          <cell r="I199">
            <v>27156.12</v>
          </cell>
          <cell r="J199">
            <v>33945.15</v>
          </cell>
          <cell r="K199">
            <v>40734.18</v>
          </cell>
          <cell r="L199">
            <v>47523.21</v>
          </cell>
          <cell r="M199">
            <v>54312.24</v>
          </cell>
          <cell r="N199">
            <v>61101.27</v>
          </cell>
          <cell r="O199">
            <v>67890.3</v>
          </cell>
          <cell r="P199">
            <v>74679.33</v>
          </cell>
          <cell r="Q199">
            <v>81463.48</v>
          </cell>
        </row>
        <row r="201">
          <cell r="C201" t="str">
            <v>TOTAL ALL EXPENSES</v>
          </cell>
          <cell r="E201">
            <v>2339626.9500000002</v>
          </cell>
          <cell r="F201">
            <v>168520.60000000003</v>
          </cell>
          <cell r="G201">
            <v>387653.38000000012</v>
          </cell>
          <cell r="H201">
            <v>566703.62000000011</v>
          </cell>
          <cell r="I201">
            <v>759046.63000000012</v>
          </cell>
          <cell r="J201">
            <v>946319.49000000022</v>
          </cell>
          <cell r="K201">
            <v>1135095.7000000002</v>
          </cell>
          <cell r="L201">
            <v>1322766.0100000002</v>
          </cell>
          <cell r="M201">
            <v>1512496.1700000004</v>
          </cell>
          <cell r="N201">
            <v>1697443.0300000005</v>
          </cell>
          <cell r="O201">
            <v>1903276.5700000005</v>
          </cell>
          <cell r="P201">
            <v>2112658.6600000006</v>
          </cell>
          <cell r="Q201">
            <v>2339626.9500000007</v>
          </cell>
        </row>
        <row r="203">
          <cell r="C203" t="str">
            <v>EBITDA</v>
          </cell>
          <cell r="E203">
            <v>9828599.3599999994</v>
          </cell>
          <cell r="F203">
            <v>-92347.320000000036</v>
          </cell>
          <cell r="G203">
            <v>207729.16999999995</v>
          </cell>
          <cell r="H203">
            <v>1109073.52</v>
          </cell>
          <cell r="I203">
            <v>2496872.34</v>
          </cell>
          <cell r="J203">
            <v>3906511.26</v>
          </cell>
          <cell r="K203">
            <v>5656178.0300000003</v>
          </cell>
          <cell r="L203">
            <v>7089581.8200000003</v>
          </cell>
          <cell r="M203">
            <v>8403792.3000000007</v>
          </cell>
          <cell r="N203">
            <v>9566352.2700000014</v>
          </cell>
          <cell r="O203">
            <v>10066548.450000001</v>
          </cell>
          <cell r="P203">
            <v>10027765.91</v>
          </cell>
          <cell r="Q203">
            <v>9828599.3599999994</v>
          </cell>
        </row>
        <row r="205">
          <cell r="D205" t="str">
            <v>Finance</v>
          </cell>
        </row>
        <row r="206">
          <cell r="D206" t="str">
            <v>Bank Fees</v>
          </cell>
          <cell r="E206">
            <v>3658.56</v>
          </cell>
          <cell r="F206">
            <v>304.88</v>
          </cell>
          <cell r="G206">
            <v>609.76</v>
          </cell>
          <cell r="H206">
            <v>914.64</v>
          </cell>
          <cell r="I206">
            <v>1219.52</v>
          </cell>
          <cell r="J206">
            <v>1524.4</v>
          </cell>
          <cell r="K206">
            <v>1829.2800000000002</v>
          </cell>
          <cell r="L206">
            <v>2134.1600000000003</v>
          </cell>
          <cell r="M206">
            <v>2439.0400000000004</v>
          </cell>
          <cell r="N206">
            <v>2743.9200000000005</v>
          </cell>
          <cell r="O206">
            <v>3048.8000000000006</v>
          </cell>
          <cell r="P206">
            <v>3353.6800000000007</v>
          </cell>
          <cell r="Q206">
            <v>3658.5600000000009</v>
          </cell>
        </row>
        <row r="207">
          <cell r="D207" t="str">
            <v>Interest Received</v>
          </cell>
          <cell r="E207">
            <v>-399137.36</v>
          </cell>
          <cell r="F207">
            <v>-17979.560000000001</v>
          </cell>
          <cell r="G207">
            <v>-36180.82</v>
          </cell>
          <cell r="H207">
            <v>-56564.06</v>
          </cell>
          <cell r="I207">
            <v>-80938.23</v>
          </cell>
          <cell r="J207">
            <v>-110243.68</v>
          </cell>
          <cell r="K207">
            <v>-145353.19999999998</v>
          </cell>
          <cell r="L207">
            <v>-185472.55</v>
          </cell>
          <cell r="M207">
            <v>-227763.62</v>
          </cell>
          <cell r="N207">
            <v>-271953.78999999998</v>
          </cell>
          <cell r="O207">
            <v>-317853.24</v>
          </cell>
          <cell r="P207">
            <v>-363869.57</v>
          </cell>
          <cell r="Q207">
            <v>-399137.36</v>
          </cell>
        </row>
        <row r="208">
          <cell r="B208">
            <v>18</v>
          </cell>
          <cell r="D208" t="str">
            <v>Finance Costs</v>
          </cell>
          <cell r="E208">
            <v>-395478.8</v>
          </cell>
          <cell r="F208">
            <v>-17674.68</v>
          </cell>
          <cell r="G208">
            <v>-35571.06</v>
          </cell>
          <cell r="H208">
            <v>-55649.42</v>
          </cell>
          <cell r="I208">
            <v>-79718.709999999992</v>
          </cell>
          <cell r="J208">
            <v>-108719.28</v>
          </cell>
          <cell r="K208">
            <v>-143523.91999999998</v>
          </cell>
          <cell r="L208">
            <v>-183338.38999999998</v>
          </cell>
          <cell r="M208">
            <v>-225324.58</v>
          </cell>
          <cell r="N208">
            <v>-269209.87</v>
          </cell>
          <cell r="O208">
            <v>-314804.44</v>
          </cell>
          <cell r="P208">
            <v>-360515.89</v>
          </cell>
          <cell r="Q208">
            <v>-395478.80000000005</v>
          </cell>
        </row>
        <row r="210">
          <cell r="D210" t="str">
            <v>Depreciation / AM Costs</v>
          </cell>
        </row>
        <row r="211">
          <cell r="D211" t="str">
            <v>Depreciation</v>
          </cell>
          <cell r="E211">
            <v>2799698.79</v>
          </cell>
          <cell r="F211">
            <v>230600</v>
          </cell>
          <cell r="G211">
            <v>461200</v>
          </cell>
          <cell r="H211">
            <v>691800</v>
          </cell>
          <cell r="I211">
            <v>922400</v>
          </cell>
          <cell r="J211">
            <v>1153000</v>
          </cell>
          <cell r="K211">
            <v>1383600</v>
          </cell>
          <cell r="L211">
            <v>1614200</v>
          </cell>
          <cell r="M211">
            <v>1844800</v>
          </cell>
          <cell r="N211">
            <v>2075400</v>
          </cell>
          <cell r="O211">
            <v>2316832.9300000002</v>
          </cell>
          <cell r="P211">
            <v>2558265.8600000003</v>
          </cell>
          <cell r="Q211">
            <v>2799698.7900000005</v>
          </cell>
        </row>
        <row r="212">
          <cell r="B212">
            <v>20</v>
          </cell>
          <cell r="D212" t="str">
            <v>Depreciation and AM Costs</v>
          </cell>
          <cell r="E212">
            <v>2799698.79</v>
          </cell>
          <cell r="F212">
            <v>230600</v>
          </cell>
          <cell r="G212">
            <v>461200</v>
          </cell>
          <cell r="H212">
            <v>691800</v>
          </cell>
          <cell r="I212">
            <v>922400</v>
          </cell>
          <cell r="J212">
            <v>1153000</v>
          </cell>
          <cell r="K212">
            <v>1383600</v>
          </cell>
          <cell r="L212">
            <v>1614200</v>
          </cell>
          <cell r="M212">
            <v>1844800</v>
          </cell>
          <cell r="N212">
            <v>2075400</v>
          </cell>
          <cell r="O212">
            <v>2316832.9300000002</v>
          </cell>
          <cell r="P212">
            <v>2558265.8600000003</v>
          </cell>
          <cell r="Q212">
            <v>2799698.7900000005</v>
          </cell>
        </row>
        <row r="214">
          <cell r="C214" t="str">
            <v>NET OPERATING BEFORE TAX</v>
          </cell>
          <cell r="E214">
            <v>7424379.3699999992</v>
          </cell>
          <cell r="F214">
            <v>-305272.64</v>
          </cell>
          <cell r="G214">
            <v>-217899.77000000002</v>
          </cell>
          <cell r="H214">
            <v>472922.94000000006</v>
          </cell>
          <cell r="I214">
            <v>1654191.0500000003</v>
          </cell>
          <cell r="J214">
            <v>2862230.54</v>
          </cell>
          <cell r="K214">
            <v>4416101.95</v>
          </cell>
          <cell r="L214">
            <v>5658720.21</v>
          </cell>
          <cell r="M214">
            <v>6784316.8799999999</v>
          </cell>
          <cell r="N214">
            <v>7760162.1399999997</v>
          </cell>
          <cell r="O214">
            <v>8064519.96</v>
          </cell>
          <cell r="P214">
            <v>7830015.9399999995</v>
          </cell>
          <cell r="Q214">
            <v>7424379.3699999992</v>
          </cell>
        </row>
        <row r="216">
          <cell r="B216">
            <v>21</v>
          </cell>
          <cell r="D216" t="str">
            <v>Taxation</v>
          </cell>
          <cell r="E216">
            <v>0</v>
          </cell>
          <cell r="F216">
            <v>0</v>
          </cell>
          <cell r="G216">
            <v>0</v>
          </cell>
          <cell r="H216">
            <v>0</v>
          </cell>
          <cell r="I216">
            <v>0</v>
          </cell>
          <cell r="J216">
            <v>0</v>
          </cell>
          <cell r="K216">
            <v>0</v>
          </cell>
          <cell r="L216">
            <v>0</v>
          </cell>
          <cell r="M216">
            <v>0</v>
          </cell>
          <cell r="N216">
            <v>0</v>
          </cell>
          <cell r="O216">
            <v>0</v>
          </cell>
          <cell r="P216">
            <v>0</v>
          </cell>
          <cell r="Q216">
            <v>0</v>
          </cell>
        </row>
        <row r="218">
          <cell r="C218" t="str">
            <v>NET OPERATING AFTER TAX</v>
          </cell>
          <cell r="E218">
            <v>7424379.3699999992</v>
          </cell>
          <cell r="F218">
            <v>-305272.64</v>
          </cell>
          <cell r="G218">
            <v>-217899.77000000002</v>
          </cell>
          <cell r="H218">
            <v>472922.94000000006</v>
          </cell>
          <cell r="I218">
            <v>1654191.0500000003</v>
          </cell>
          <cell r="J218">
            <v>2862230.54</v>
          </cell>
          <cell r="K218">
            <v>4416101.95</v>
          </cell>
          <cell r="L218">
            <v>5658720.21</v>
          </cell>
          <cell r="M218">
            <v>6784316.8799999999</v>
          </cell>
          <cell r="N218">
            <v>7760162.1399999997</v>
          </cell>
          <cell r="O218">
            <v>8064519.96</v>
          </cell>
          <cell r="P218">
            <v>7830015.9399999995</v>
          </cell>
          <cell r="Q218">
            <v>7424379.3699999992</v>
          </cell>
        </row>
      </sheetData>
      <sheetData sheetId="21" refreshError="1">
        <row r="2">
          <cell r="C2" t="str">
            <v xml:space="preserve">Approved Budget Report by Period for </v>
          </cell>
        </row>
        <row r="3">
          <cell r="C3">
            <v>0</v>
          </cell>
        </row>
        <row r="4">
          <cell r="C4" t="str">
            <v xml:space="preserve">Fiscal Year: </v>
          </cell>
        </row>
        <row r="5">
          <cell r="C5" t="str">
            <v xml:space="preserve">Report ID: </v>
          </cell>
          <cell r="E5" t="str">
            <v>Directory and File Name: \</v>
          </cell>
          <cell r="Q5" t="str">
            <v>Run 12 September 2001 at 14:11</v>
          </cell>
        </row>
        <row r="6">
          <cell r="E6" t="str">
            <v>Annual Total</v>
          </cell>
          <cell r="F6" t="str">
            <v>July</v>
          </cell>
          <cell r="G6" t="str">
            <v>August</v>
          </cell>
          <cell r="H6" t="str">
            <v>September</v>
          </cell>
          <cell r="I6" t="str">
            <v>October</v>
          </cell>
          <cell r="J6" t="str">
            <v>November</v>
          </cell>
          <cell r="K6" t="str">
            <v>December</v>
          </cell>
          <cell r="L6" t="str">
            <v>January</v>
          </cell>
          <cell r="M6" t="str">
            <v>February</v>
          </cell>
          <cell r="N6" t="str">
            <v>March</v>
          </cell>
          <cell r="O6" t="str">
            <v>April</v>
          </cell>
          <cell r="P6" t="str">
            <v>May</v>
          </cell>
          <cell r="Q6" t="str">
            <v>June</v>
          </cell>
        </row>
        <row r="7">
          <cell r="C7" t="str">
            <v>Energy Revenue</v>
          </cell>
        </row>
        <row r="9">
          <cell r="B9">
            <v>0</v>
          </cell>
          <cell r="C9" t="str">
            <v>Sale Volumnes</v>
          </cell>
          <cell r="E9">
            <v>4521082</v>
          </cell>
          <cell r="F9">
            <v>467286</v>
          </cell>
          <cell r="G9">
            <v>457456</v>
          </cell>
          <cell r="H9">
            <v>402086</v>
          </cell>
          <cell r="I9">
            <v>367322</v>
          </cell>
          <cell r="J9">
            <v>346674</v>
          </cell>
          <cell r="K9">
            <v>333844</v>
          </cell>
          <cell r="L9">
            <v>324454</v>
          </cell>
          <cell r="M9">
            <v>328009</v>
          </cell>
          <cell r="N9">
            <v>341190</v>
          </cell>
          <cell r="O9">
            <v>335938</v>
          </cell>
          <cell r="P9">
            <v>399908</v>
          </cell>
          <cell r="Q9">
            <v>416915</v>
          </cell>
        </row>
        <row r="10">
          <cell r="B10">
            <v>0.5</v>
          </cell>
          <cell r="C10" t="str">
            <v>Purchase Volume</v>
          </cell>
          <cell r="E10">
            <v>4822777</v>
          </cell>
          <cell r="F10">
            <v>498937</v>
          </cell>
          <cell r="G10">
            <v>488434</v>
          </cell>
          <cell r="H10">
            <v>429258</v>
          </cell>
          <cell r="I10">
            <v>392058</v>
          </cell>
          <cell r="J10">
            <v>369983</v>
          </cell>
          <cell r="K10">
            <v>356272</v>
          </cell>
          <cell r="L10">
            <v>345916</v>
          </cell>
          <cell r="M10">
            <v>349615</v>
          </cell>
          <cell r="N10">
            <v>363581</v>
          </cell>
          <cell r="O10">
            <v>358032</v>
          </cell>
          <cell r="P10">
            <v>426260</v>
          </cell>
          <cell r="Q10">
            <v>444431</v>
          </cell>
        </row>
        <row r="12">
          <cell r="D12" t="str">
            <v>Generation Revenue</v>
          </cell>
        </row>
        <row r="13">
          <cell r="D13" t="str">
            <v>Total Generation Revenue</v>
          </cell>
          <cell r="E13">
            <v>0</v>
          </cell>
          <cell r="F13">
            <v>0</v>
          </cell>
          <cell r="G13">
            <v>0</v>
          </cell>
          <cell r="H13">
            <v>0</v>
          </cell>
          <cell r="I13">
            <v>0</v>
          </cell>
          <cell r="J13">
            <v>0</v>
          </cell>
          <cell r="K13">
            <v>0</v>
          </cell>
          <cell r="L13">
            <v>0</v>
          </cell>
          <cell r="M13">
            <v>0</v>
          </cell>
          <cell r="N13">
            <v>0</v>
          </cell>
          <cell r="O13">
            <v>0</v>
          </cell>
          <cell r="P13">
            <v>0</v>
          </cell>
          <cell r="Q13">
            <v>0</v>
          </cell>
        </row>
        <row r="15">
          <cell r="D15" t="str">
            <v>Retail</v>
          </cell>
        </row>
        <row r="16">
          <cell r="D16" t="str">
            <v>Comalco Margin</v>
          </cell>
          <cell r="E16">
            <v>0</v>
          </cell>
          <cell r="F16">
            <v>0</v>
          </cell>
          <cell r="G16">
            <v>0</v>
          </cell>
          <cell r="H16">
            <v>0</v>
          </cell>
          <cell r="I16">
            <v>0</v>
          </cell>
          <cell r="J16">
            <v>0</v>
          </cell>
          <cell r="K16">
            <v>0</v>
          </cell>
          <cell r="L16">
            <v>0</v>
          </cell>
          <cell r="M16">
            <v>0</v>
          </cell>
          <cell r="N16">
            <v>0</v>
          </cell>
          <cell r="O16">
            <v>0</v>
          </cell>
          <cell r="P16">
            <v>0</v>
          </cell>
          <cell r="Q16">
            <v>0</v>
          </cell>
        </row>
        <row r="18">
          <cell r="D18" t="str">
            <v>Energy Sales -Direct Supp</v>
          </cell>
          <cell r="E18">
            <v>267181125.21000001</v>
          </cell>
          <cell r="F18">
            <v>28583029.350000001</v>
          </cell>
          <cell r="G18">
            <v>27743608.050000001</v>
          </cell>
          <cell r="H18">
            <v>23730419.559999999</v>
          </cell>
          <cell r="I18">
            <v>21118627.879999999</v>
          </cell>
          <cell r="J18">
            <v>19682013.43</v>
          </cell>
          <cell r="K18">
            <v>18586411.379999999</v>
          </cell>
          <cell r="L18">
            <v>18486699.690000001</v>
          </cell>
          <cell r="M18">
            <v>18997970.039999999</v>
          </cell>
          <cell r="N18">
            <v>19910816.140000001</v>
          </cell>
          <cell r="O18">
            <v>19993236.989999998</v>
          </cell>
          <cell r="P18">
            <v>24445595.02</v>
          </cell>
          <cell r="Q18">
            <v>25902697.68</v>
          </cell>
        </row>
        <row r="19">
          <cell r="D19" t="str">
            <v>Discounts</v>
          </cell>
          <cell r="E19">
            <v>-19571046.530000005</v>
          </cell>
          <cell r="F19">
            <v>-2171446.14</v>
          </cell>
          <cell r="G19">
            <v>-2117066.77</v>
          </cell>
          <cell r="H19">
            <v>-1802546.13</v>
          </cell>
          <cell r="I19">
            <v>-1525316.39</v>
          </cell>
          <cell r="J19">
            <v>-1416730.56</v>
          </cell>
          <cell r="K19">
            <v>-1341648.6399999999</v>
          </cell>
          <cell r="L19">
            <v>-1305755.8899999999</v>
          </cell>
          <cell r="M19">
            <v>-1320152.82</v>
          </cell>
          <cell r="N19">
            <v>-1377346.82</v>
          </cell>
          <cell r="O19">
            <v>-1434540.73</v>
          </cell>
          <cell r="P19">
            <v>-1814867.88</v>
          </cell>
          <cell r="Q19">
            <v>-1943627.76</v>
          </cell>
        </row>
        <row r="20">
          <cell r="B20">
            <v>1</v>
          </cell>
          <cell r="D20" t="str">
            <v>Energy Cost - Direct Supply</v>
          </cell>
          <cell r="E20">
            <v>-201546023.98000002</v>
          </cell>
          <cell r="F20">
            <v>-24268876.719999999</v>
          </cell>
          <cell r="G20">
            <v>-22381170.210000001</v>
          </cell>
          <cell r="H20">
            <v>-18672426.420000002</v>
          </cell>
          <cell r="I20">
            <v>-15021699.699999999</v>
          </cell>
          <cell r="J20">
            <v>-11986020.699999999</v>
          </cell>
          <cell r="K20">
            <v>-10239314.050000001</v>
          </cell>
          <cell r="L20">
            <v>-11061343.470000001</v>
          </cell>
          <cell r="M20">
            <v>-12679659</v>
          </cell>
          <cell r="N20">
            <v>-14486544.85</v>
          </cell>
          <cell r="O20">
            <v>-15559980.23</v>
          </cell>
          <cell r="P20">
            <v>-21058632.710000001</v>
          </cell>
          <cell r="Q20">
            <v>-24130355.920000002</v>
          </cell>
        </row>
        <row r="21">
          <cell r="D21" t="str">
            <v>Doubtful Debt Adjustments</v>
          </cell>
          <cell r="E21">
            <v>-1364838.77</v>
          </cell>
          <cell r="F21">
            <v>-145004.44</v>
          </cell>
          <cell r="G21">
            <v>-141785.04</v>
          </cell>
          <cell r="H21">
            <v>-123298.87</v>
          </cell>
          <cell r="I21">
            <v>-108313.36</v>
          </cell>
          <cell r="J21">
            <v>-101284.01</v>
          </cell>
          <cell r="K21">
            <v>-96384.13</v>
          </cell>
          <cell r="L21">
            <v>-96150.49</v>
          </cell>
          <cell r="M21">
            <v>-97202.76</v>
          </cell>
          <cell r="N21">
            <v>-100441.1</v>
          </cell>
          <cell r="O21">
            <v>-101083.82</v>
          </cell>
          <cell r="P21">
            <v>-123513.95</v>
          </cell>
          <cell r="Q21">
            <v>-130376.8</v>
          </cell>
        </row>
        <row r="22">
          <cell r="B22">
            <v>2</v>
          </cell>
          <cell r="D22" t="str">
            <v>Direct Supply Margin</v>
          </cell>
          <cell r="E22">
            <v>44699215.929999992</v>
          </cell>
          <cell r="F22">
            <v>1997702.05</v>
          </cell>
          <cell r="G22">
            <v>3103586.03</v>
          </cell>
          <cell r="H22">
            <v>3132148.14</v>
          </cell>
          <cell r="I22">
            <v>4463298.43</v>
          </cell>
          <cell r="J22">
            <v>6177978.160000002</v>
          </cell>
          <cell r="K22">
            <v>6909064.5599999977</v>
          </cell>
          <cell r="L22">
            <v>6023449.8399999999</v>
          </cell>
          <cell r="M22">
            <v>4900955.46</v>
          </cell>
          <cell r="N22">
            <v>3946483.37</v>
          </cell>
          <cell r="O22">
            <v>2897632.21</v>
          </cell>
          <cell r="P22">
            <v>1448580.48</v>
          </cell>
          <cell r="Q22">
            <v>-301662.80000000371</v>
          </cell>
        </row>
        <row r="23">
          <cell r="D23" t="str">
            <v>Total Retail Revenue</v>
          </cell>
          <cell r="E23">
            <v>44699215.929999992</v>
          </cell>
          <cell r="F23">
            <v>1997702.0500000012</v>
          </cell>
          <cell r="G23">
            <v>3103586.0300000003</v>
          </cell>
          <cell r="H23">
            <v>3132148.1399999987</v>
          </cell>
          <cell r="I23">
            <v>4463298.43</v>
          </cell>
          <cell r="J23">
            <v>6177978.160000002</v>
          </cell>
          <cell r="K23">
            <v>6909064.5599999977</v>
          </cell>
          <cell r="L23">
            <v>6023449.8399999999</v>
          </cell>
          <cell r="M23">
            <v>4900955.459999999</v>
          </cell>
          <cell r="N23">
            <v>3946483.37</v>
          </cell>
          <cell r="O23">
            <v>2897632.209999999</v>
          </cell>
          <cell r="P23">
            <v>1448580.48</v>
          </cell>
          <cell r="Q23">
            <v>-301662.80000000371</v>
          </cell>
        </row>
        <row r="24">
          <cell r="B24">
            <v>3</v>
          </cell>
        </row>
        <row r="25">
          <cell r="B25">
            <v>4</v>
          </cell>
          <cell r="D25" t="str">
            <v>Wholesale</v>
          </cell>
        </row>
        <row r="26">
          <cell r="B26">
            <v>5</v>
          </cell>
          <cell r="D26" t="str">
            <v>Total Hedge Margin</v>
          </cell>
          <cell r="E26">
            <v>0</v>
          </cell>
          <cell r="F26">
            <v>0</v>
          </cell>
          <cell r="G26">
            <v>0</v>
          </cell>
          <cell r="H26">
            <v>0</v>
          </cell>
          <cell r="I26">
            <v>0</v>
          </cell>
          <cell r="J26">
            <v>0</v>
          </cell>
          <cell r="K26">
            <v>0</v>
          </cell>
          <cell r="L26">
            <v>0</v>
          </cell>
          <cell r="M26">
            <v>0</v>
          </cell>
          <cell r="N26">
            <v>0</v>
          </cell>
          <cell r="O26">
            <v>0</v>
          </cell>
          <cell r="P26">
            <v>0</v>
          </cell>
          <cell r="Q26">
            <v>0</v>
          </cell>
        </row>
        <row r="28">
          <cell r="C28" t="str">
            <v>TOTAL ENERGY REVENUE</v>
          </cell>
          <cell r="E28">
            <v>44699215.929999992</v>
          </cell>
          <cell r="F28">
            <v>1997702.0500000012</v>
          </cell>
          <cell r="G28">
            <v>3103586.0300000003</v>
          </cell>
          <cell r="H28">
            <v>3132148.1399999987</v>
          </cell>
          <cell r="I28">
            <v>4463298.43</v>
          </cell>
          <cell r="J28">
            <v>6177978.160000002</v>
          </cell>
          <cell r="K28">
            <v>6909064.5599999977</v>
          </cell>
          <cell r="L28">
            <v>6023449.8399999999</v>
          </cell>
          <cell r="M28">
            <v>4900955.459999999</v>
          </cell>
          <cell r="N28">
            <v>3946483.37</v>
          </cell>
          <cell r="O28">
            <v>2897632.209999999</v>
          </cell>
          <cell r="P28">
            <v>1448580.48</v>
          </cell>
          <cell r="Q28">
            <v>-301662.80000000371</v>
          </cell>
        </row>
        <row r="30">
          <cell r="C30" t="str">
            <v>Transmission and Distribution Costs</v>
          </cell>
        </row>
        <row r="31">
          <cell r="D31" t="str">
            <v>Connection Charges</v>
          </cell>
          <cell r="E31">
            <v>0</v>
          </cell>
          <cell r="F31">
            <v>0</v>
          </cell>
          <cell r="G31">
            <v>0</v>
          </cell>
          <cell r="H31">
            <v>0</v>
          </cell>
          <cell r="I31">
            <v>0</v>
          </cell>
          <cell r="J31">
            <v>0</v>
          </cell>
          <cell r="K31">
            <v>0</v>
          </cell>
          <cell r="L31">
            <v>0</v>
          </cell>
          <cell r="M31">
            <v>0</v>
          </cell>
          <cell r="N31">
            <v>0</v>
          </cell>
          <cell r="O31">
            <v>0</v>
          </cell>
          <cell r="P31">
            <v>0</v>
          </cell>
          <cell r="Q31">
            <v>0</v>
          </cell>
        </row>
        <row r="33">
          <cell r="D33" t="str">
            <v>Network</v>
          </cell>
        </row>
        <row r="34">
          <cell r="D34" t="str">
            <v>Line Revenue</v>
          </cell>
          <cell r="E34">
            <v>183451132.17999998</v>
          </cell>
          <cell r="F34">
            <v>19392284.34</v>
          </cell>
          <cell r="G34">
            <v>19158573.550000001</v>
          </cell>
          <cell r="H34">
            <v>17009703.559999999</v>
          </cell>
          <cell r="I34">
            <v>14626325.18</v>
          </cell>
          <cell r="J34">
            <v>13719824.699999999</v>
          </cell>
          <cell r="K34">
            <v>13182130.779999999</v>
          </cell>
          <cell r="L34">
            <v>13203962.609999999</v>
          </cell>
          <cell r="M34">
            <v>13043451.09</v>
          </cell>
          <cell r="N34">
            <v>13210049.73</v>
          </cell>
          <cell r="O34">
            <v>13341869.859999999</v>
          </cell>
          <cell r="P34">
            <v>16366222.74</v>
          </cell>
          <cell r="Q34">
            <v>17196734.039999999</v>
          </cell>
        </row>
        <row r="35">
          <cell r="D35" t="str">
            <v>Line Charges</v>
          </cell>
          <cell r="E35">
            <v>-185285643.50999999</v>
          </cell>
          <cell r="F35">
            <v>-19586207.18</v>
          </cell>
          <cell r="G35">
            <v>-19350159.289999999</v>
          </cell>
          <cell r="H35">
            <v>-17179800.600000001</v>
          </cell>
          <cell r="I35">
            <v>-14772588.43</v>
          </cell>
          <cell r="J35">
            <v>-13857022.939999999</v>
          </cell>
          <cell r="K35">
            <v>-13313952.09</v>
          </cell>
          <cell r="L35">
            <v>-13336002.24</v>
          </cell>
          <cell r="M35">
            <v>-13173885.6</v>
          </cell>
          <cell r="N35">
            <v>-13342150.23</v>
          </cell>
          <cell r="O35">
            <v>-13475288.560000001</v>
          </cell>
          <cell r="P35">
            <v>-16529884.970000001</v>
          </cell>
          <cell r="Q35">
            <v>-17368701.379999999</v>
          </cell>
        </row>
        <row r="36">
          <cell r="D36" t="str">
            <v>Total Network Loses</v>
          </cell>
          <cell r="E36">
            <v>-1834511.3300000038</v>
          </cell>
          <cell r="F36">
            <v>-193922.84</v>
          </cell>
          <cell r="G36">
            <v>-191585.73999999836</v>
          </cell>
          <cell r="H36">
            <v>-170097.04000000283</v>
          </cell>
          <cell r="I36">
            <v>-146263.25</v>
          </cell>
          <cell r="J36">
            <v>-137198.24</v>
          </cell>
          <cell r="K36">
            <v>-131821.31000000052</v>
          </cell>
          <cell r="L36">
            <v>-132039.63000000082</v>
          </cell>
          <cell r="M36">
            <v>-130434.51</v>
          </cell>
          <cell r="N36">
            <v>-132100.5</v>
          </cell>
          <cell r="O36">
            <v>-133418.70000000112</v>
          </cell>
          <cell r="P36">
            <v>-163662.23000000001</v>
          </cell>
          <cell r="Q36">
            <v>-171967.34</v>
          </cell>
        </row>
        <row r="37">
          <cell r="B37">
            <v>6</v>
          </cell>
          <cell r="D37" t="str">
            <v>Total Transmission &amp; Distribution Costs</v>
          </cell>
          <cell r="E37">
            <v>-1834511.3300000036</v>
          </cell>
          <cell r="F37">
            <v>-193922.83999999991</v>
          </cell>
          <cell r="G37">
            <v>-191585.73999999836</v>
          </cell>
          <cell r="H37">
            <v>-170097.04000000283</v>
          </cell>
          <cell r="I37">
            <v>-146263.25</v>
          </cell>
          <cell r="J37">
            <v>-137198.24000000011</v>
          </cell>
          <cell r="K37">
            <v>-131821.31000000052</v>
          </cell>
          <cell r="L37">
            <v>-132039.63000000082</v>
          </cell>
          <cell r="M37">
            <v>-130434.50999999989</v>
          </cell>
          <cell r="N37">
            <v>-132100.5</v>
          </cell>
          <cell r="O37">
            <v>-133418.70000000112</v>
          </cell>
          <cell r="P37">
            <v>-163662.23000000021</v>
          </cell>
          <cell r="Q37">
            <v>-171967.33999999991</v>
          </cell>
        </row>
        <row r="39">
          <cell r="D39" t="str">
            <v>Other Income</v>
          </cell>
        </row>
        <row r="40">
          <cell r="D40" t="str">
            <v>Miscellaneous Income</v>
          </cell>
          <cell r="E40">
            <v>925722.60000000021</v>
          </cell>
          <cell r="F40">
            <v>77143.55</v>
          </cell>
          <cell r="G40">
            <v>77143.55</v>
          </cell>
          <cell r="H40">
            <v>77143.55</v>
          </cell>
          <cell r="I40">
            <v>77143.55</v>
          </cell>
          <cell r="J40">
            <v>77143.55</v>
          </cell>
          <cell r="K40">
            <v>77143.55</v>
          </cell>
          <cell r="L40">
            <v>77143.55</v>
          </cell>
          <cell r="M40">
            <v>77143.55</v>
          </cell>
          <cell r="N40">
            <v>77143.55</v>
          </cell>
          <cell r="O40">
            <v>77143.55</v>
          </cell>
          <cell r="P40">
            <v>77143.55</v>
          </cell>
          <cell r="Q40">
            <v>77143.55</v>
          </cell>
        </row>
        <row r="41">
          <cell r="D41" t="str">
            <v>Retail Meter Revenue</v>
          </cell>
          <cell r="E41">
            <v>3387972</v>
          </cell>
          <cell r="F41">
            <v>286193.37</v>
          </cell>
          <cell r="G41">
            <v>285728.53999999998</v>
          </cell>
          <cell r="H41">
            <v>282954.53000000003</v>
          </cell>
          <cell r="I41">
            <v>284798.87</v>
          </cell>
          <cell r="J41">
            <v>282054.84999999998</v>
          </cell>
          <cell r="K41">
            <v>283869.2</v>
          </cell>
          <cell r="L41">
            <v>283404.37</v>
          </cell>
          <cell r="M41">
            <v>276236.92</v>
          </cell>
          <cell r="N41">
            <v>282474.7</v>
          </cell>
          <cell r="O41">
            <v>279805.65000000002</v>
          </cell>
          <cell r="P41">
            <v>281545.03000000003</v>
          </cell>
          <cell r="Q41">
            <v>278905.96999999997</v>
          </cell>
        </row>
        <row r="42">
          <cell r="B42">
            <v>7</v>
          </cell>
          <cell r="D42" t="str">
            <v>Other Income</v>
          </cell>
          <cell r="E42">
            <v>4313694.5999999996</v>
          </cell>
          <cell r="F42">
            <v>363336.92</v>
          </cell>
          <cell r="G42">
            <v>362872.09</v>
          </cell>
          <cell r="H42">
            <v>360098.08</v>
          </cell>
          <cell r="I42">
            <v>361942.42</v>
          </cell>
          <cell r="J42">
            <v>359198.4</v>
          </cell>
          <cell r="K42">
            <v>361012.75</v>
          </cell>
          <cell r="L42">
            <v>360547.92</v>
          </cell>
          <cell r="M42">
            <v>353380.47</v>
          </cell>
          <cell r="N42">
            <v>359618.25</v>
          </cell>
          <cell r="O42">
            <v>356949.2</v>
          </cell>
          <cell r="P42">
            <v>358688.58</v>
          </cell>
          <cell r="Q42">
            <v>356049.52</v>
          </cell>
        </row>
        <row r="44">
          <cell r="C44" t="str">
            <v>GROSS CONTRIBUTION</v>
          </cell>
          <cell r="E44">
            <v>47178399.199999988</v>
          </cell>
          <cell r="F44">
            <v>2167116.1300000013</v>
          </cell>
          <cell r="G44">
            <v>3274872.3800000018</v>
          </cell>
          <cell r="H44">
            <v>3322149.179999996</v>
          </cell>
          <cell r="I44">
            <v>4678977.5999999996</v>
          </cell>
          <cell r="J44">
            <v>6399978.3200000022</v>
          </cell>
          <cell r="K44">
            <v>7138255.9999999972</v>
          </cell>
          <cell r="L44">
            <v>6251958.129999999</v>
          </cell>
          <cell r="M44">
            <v>5123901.419999999</v>
          </cell>
          <cell r="N44">
            <v>4174001.12</v>
          </cell>
          <cell r="O44">
            <v>3121162.7099999981</v>
          </cell>
          <cell r="P44">
            <v>1643606.8299999998</v>
          </cell>
          <cell r="Q44">
            <v>-117580.6200000036</v>
          </cell>
        </row>
        <row r="46">
          <cell r="C46" t="str">
            <v>Expenses</v>
          </cell>
        </row>
        <row r="47">
          <cell r="D47" t="str">
            <v>Staff costs</v>
          </cell>
        </row>
        <row r="48">
          <cell r="D48" t="str">
            <v>Salary / Pay</v>
          </cell>
          <cell r="E48">
            <v>3796856.7600000002</v>
          </cell>
          <cell r="F48">
            <v>314872.02</v>
          </cell>
          <cell r="G48">
            <v>314872.02</v>
          </cell>
          <cell r="H48">
            <v>314872.02</v>
          </cell>
          <cell r="I48">
            <v>314872.02</v>
          </cell>
          <cell r="J48">
            <v>314872.02</v>
          </cell>
          <cell r="K48">
            <v>308846.96999999997</v>
          </cell>
          <cell r="L48">
            <v>308846.96999999997</v>
          </cell>
          <cell r="M48">
            <v>314872.02</v>
          </cell>
          <cell r="N48">
            <v>314872.02</v>
          </cell>
          <cell r="O48">
            <v>325019.56</v>
          </cell>
          <cell r="P48">
            <v>325019.56</v>
          </cell>
          <cell r="Q48">
            <v>325019.56</v>
          </cell>
        </row>
        <row r="49">
          <cell r="D49" t="str">
            <v>Bonus</v>
          </cell>
          <cell r="E49">
            <v>576378.45000000007</v>
          </cell>
          <cell r="F49">
            <v>47646.64</v>
          </cell>
          <cell r="G49">
            <v>47646.64</v>
          </cell>
          <cell r="H49">
            <v>47646.64</v>
          </cell>
          <cell r="I49">
            <v>47646.64</v>
          </cell>
          <cell r="J49">
            <v>47646.64</v>
          </cell>
          <cell r="K49">
            <v>47646.64</v>
          </cell>
          <cell r="L49">
            <v>47646.64</v>
          </cell>
          <cell r="M49">
            <v>47646.64</v>
          </cell>
          <cell r="N49">
            <v>47646.64</v>
          </cell>
          <cell r="O49">
            <v>49186.23</v>
          </cell>
          <cell r="P49">
            <v>49186.23</v>
          </cell>
          <cell r="Q49">
            <v>49186.23</v>
          </cell>
        </row>
        <row r="50">
          <cell r="D50" t="str">
            <v>Temp Employees  Wages</v>
          </cell>
          <cell r="E50">
            <v>59600.039999999986</v>
          </cell>
          <cell r="F50">
            <v>4466.67</v>
          </cell>
          <cell r="G50">
            <v>4466.67</v>
          </cell>
          <cell r="H50">
            <v>4466.67</v>
          </cell>
          <cell r="I50">
            <v>4466.67</v>
          </cell>
          <cell r="J50">
            <v>4466.67</v>
          </cell>
          <cell r="K50">
            <v>5466.67</v>
          </cell>
          <cell r="L50">
            <v>8466.67</v>
          </cell>
          <cell r="M50">
            <v>5466.67</v>
          </cell>
          <cell r="N50">
            <v>4466.67</v>
          </cell>
          <cell r="O50">
            <v>4466.67</v>
          </cell>
          <cell r="P50">
            <v>4466.67</v>
          </cell>
          <cell r="Q50">
            <v>4466.67</v>
          </cell>
        </row>
        <row r="51">
          <cell r="D51" t="str">
            <v>Accident Insurance</v>
          </cell>
          <cell r="E51">
            <v>63083.839999999997</v>
          </cell>
          <cell r="F51">
            <v>5320.66</v>
          </cell>
          <cell r="G51">
            <v>5320.66</v>
          </cell>
          <cell r="H51">
            <v>5320.66</v>
          </cell>
          <cell r="I51">
            <v>5320.66</v>
          </cell>
          <cell r="J51">
            <v>5184.0200000000004</v>
          </cell>
          <cell r="K51">
            <v>5097.8599999999997</v>
          </cell>
          <cell r="L51">
            <v>5097.8599999999997</v>
          </cell>
          <cell r="M51">
            <v>5184.0200000000004</v>
          </cell>
          <cell r="N51">
            <v>5184.0200000000004</v>
          </cell>
          <cell r="O51">
            <v>5351.14</v>
          </cell>
          <cell r="P51">
            <v>5351.14</v>
          </cell>
          <cell r="Q51">
            <v>5351.14</v>
          </cell>
        </row>
        <row r="52">
          <cell r="D52" t="str">
            <v>Fringe Benefit Tax</v>
          </cell>
          <cell r="E52">
            <v>8700</v>
          </cell>
          <cell r="F52">
            <v>0</v>
          </cell>
          <cell r="G52">
            <v>0</v>
          </cell>
          <cell r="H52">
            <v>2175</v>
          </cell>
          <cell r="I52">
            <v>0</v>
          </cell>
          <cell r="J52">
            <v>0</v>
          </cell>
          <cell r="K52">
            <v>2175</v>
          </cell>
          <cell r="L52">
            <v>0</v>
          </cell>
          <cell r="M52">
            <v>0</v>
          </cell>
          <cell r="N52">
            <v>2175</v>
          </cell>
          <cell r="O52">
            <v>0</v>
          </cell>
          <cell r="P52">
            <v>0</v>
          </cell>
          <cell r="Q52">
            <v>2175</v>
          </cell>
        </row>
        <row r="53">
          <cell r="D53" t="str">
            <v>Membership Fees - Staff</v>
          </cell>
          <cell r="E53">
            <v>1000</v>
          </cell>
          <cell r="F53">
            <v>1000</v>
          </cell>
          <cell r="G53">
            <v>0</v>
          </cell>
          <cell r="H53">
            <v>0</v>
          </cell>
          <cell r="I53">
            <v>0</v>
          </cell>
          <cell r="J53">
            <v>0</v>
          </cell>
          <cell r="K53">
            <v>0</v>
          </cell>
          <cell r="L53">
            <v>0</v>
          </cell>
          <cell r="M53">
            <v>0</v>
          </cell>
          <cell r="N53">
            <v>0</v>
          </cell>
          <cell r="O53">
            <v>0</v>
          </cell>
          <cell r="P53">
            <v>0</v>
          </cell>
          <cell r="Q53">
            <v>0</v>
          </cell>
        </row>
        <row r="54">
          <cell r="D54" t="str">
            <v>Recruitment Costs</v>
          </cell>
          <cell r="E54">
            <v>114124.54999999993</v>
          </cell>
          <cell r="F54">
            <v>93299.57</v>
          </cell>
          <cell r="G54">
            <v>1893.18</v>
          </cell>
          <cell r="H54">
            <v>1893.18</v>
          </cell>
          <cell r="I54">
            <v>1893.18</v>
          </cell>
          <cell r="J54">
            <v>1893.18</v>
          </cell>
          <cell r="K54">
            <v>1893.18</v>
          </cell>
          <cell r="L54">
            <v>1893.18</v>
          </cell>
          <cell r="M54">
            <v>1893.18</v>
          </cell>
          <cell r="N54">
            <v>1893.18</v>
          </cell>
          <cell r="O54">
            <v>1893.18</v>
          </cell>
          <cell r="P54">
            <v>1893.18</v>
          </cell>
          <cell r="Q54">
            <v>1893.18</v>
          </cell>
        </row>
        <row r="55">
          <cell r="D55" t="str">
            <v>Training &amp; Conference Costs</v>
          </cell>
          <cell r="E55">
            <v>152650</v>
          </cell>
          <cell r="F55">
            <v>12500</v>
          </cell>
          <cell r="G55">
            <v>13000</v>
          </cell>
          <cell r="H55">
            <v>12500</v>
          </cell>
          <cell r="I55">
            <v>13000</v>
          </cell>
          <cell r="J55">
            <v>13500</v>
          </cell>
          <cell r="K55">
            <v>11500</v>
          </cell>
          <cell r="L55">
            <v>12150</v>
          </cell>
          <cell r="M55">
            <v>12500</v>
          </cell>
          <cell r="N55">
            <v>12500</v>
          </cell>
          <cell r="O55">
            <v>14500</v>
          </cell>
          <cell r="P55">
            <v>12500</v>
          </cell>
          <cell r="Q55">
            <v>12500</v>
          </cell>
        </row>
        <row r="56">
          <cell r="D56" t="str">
            <v>Training-TRAVEL &amp; ACCOMM costs</v>
          </cell>
          <cell r="E56">
            <v>16220</v>
          </cell>
          <cell r="F56">
            <v>1000</v>
          </cell>
          <cell r="G56">
            <v>1700</v>
          </cell>
          <cell r="H56">
            <v>1000</v>
          </cell>
          <cell r="I56">
            <v>1700</v>
          </cell>
          <cell r="J56">
            <v>1000</v>
          </cell>
          <cell r="K56">
            <v>1000</v>
          </cell>
          <cell r="L56">
            <v>3120</v>
          </cell>
          <cell r="M56">
            <v>1000</v>
          </cell>
          <cell r="N56">
            <v>1000</v>
          </cell>
          <cell r="O56">
            <v>1700</v>
          </cell>
          <cell r="P56">
            <v>1000</v>
          </cell>
          <cell r="Q56">
            <v>1000</v>
          </cell>
        </row>
        <row r="57">
          <cell r="B57">
            <v>8</v>
          </cell>
          <cell r="D57" t="str">
            <v>Staff Costs</v>
          </cell>
          <cell r="E57">
            <v>4788613.6400000006</v>
          </cell>
          <cell r="F57">
            <v>480105.56</v>
          </cell>
          <cell r="G57">
            <v>388899.17</v>
          </cell>
          <cell r="H57">
            <v>389874.17</v>
          </cell>
          <cell r="I57">
            <v>388899.17</v>
          </cell>
          <cell r="J57">
            <v>388562.53</v>
          </cell>
          <cell r="K57">
            <v>383626.32</v>
          </cell>
          <cell r="L57">
            <v>387221.32</v>
          </cell>
          <cell r="M57">
            <v>388562.53</v>
          </cell>
          <cell r="N57">
            <v>389737.53</v>
          </cell>
          <cell r="O57">
            <v>402116.78</v>
          </cell>
          <cell r="P57">
            <v>399416.78</v>
          </cell>
          <cell r="Q57">
            <v>401591.78</v>
          </cell>
        </row>
        <row r="59">
          <cell r="D59" t="str">
            <v>Outsourced Services</v>
          </cell>
        </row>
        <row r="60">
          <cell r="D60" t="str">
            <v>Contractor/Consultant General</v>
          </cell>
          <cell r="E60">
            <v>1283100.07</v>
          </cell>
          <cell r="F60">
            <v>146966.67000000001</v>
          </cell>
          <cell r="G60">
            <v>146966.67000000001</v>
          </cell>
          <cell r="H60">
            <v>176966.67</v>
          </cell>
          <cell r="I60">
            <v>113633.34</v>
          </cell>
          <cell r="J60">
            <v>113633.34</v>
          </cell>
          <cell r="K60">
            <v>82133.34</v>
          </cell>
          <cell r="L60">
            <v>92133.34</v>
          </cell>
          <cell r="M60">
            <v>82133.34</v>
          </cell>
          <cell r="N60">
            <v>82133.34</v>
          </cell>
          <cell r="O60">
            <v>82133.34</v>
          </cell>
          <cell r="P60">
            <v>82133.34</v>
          </cell>
          <cell r="Q60">
            <v>82133.34</v>
          </cell>
        </row>
        <row r="61">
          <cell r="D61" t="str">
            <v>Legal Advice</v>
          </cell>
          <cell r="E61">
            <v>75000</v>
          </cell>
          <cell r="F61">
            <v>6250</v>
          </cell>
          <cell r="G61">
            <v>6250</v>
          </cell>
          <cell r="H61">
            <v>6250</v>
          </cell>
          <cell r="I61">
            <v>6250</v>
          </cell>
          <cell r="J61">
            <v>6250</v>
          </cell>
          <cell r="K61">
            <v>6250</v>
          </cell>
          <cell r="L61">
            <v>6250</v>
          </cell>
          <cell r="M61">
            <v>6250</v>
          </cell>
          <cell r="N61">
            <v>6250</v>
          </cell>
          <cell r="O61">
            <v>6250</v>
          </cell>
          <cell r="P61">
            <v>6250</v>
          </cell>
          <cell r="Q61">
            <v>6250</v>
          </cell>
        </row>
        <row r="62">
          <cell r="B62">
            <v>10</v>
          </cell>
          <cell r="D62" t="str">
            <v>Outsourced Services</v>
          </cell>
          <cell r="E62">
            <v>1358100.07</v>
          </cell>
          <cell r="F62">
            <v>153216.67000000001</v>
          </cell>
          <cell r="G62">
            <v>153216.67000000001</v>
          </cell>
          <cell r="H62">
            <v>183216.67</v>
          </cell>
          <cell r="I62">
            <v>119883.34</v>
          </cell>
          <cell r="J62">
            <v>119883.34</v>
          </cell>
          <cell r="K62">
            <v>88383.34</v>
          </cell>
          <cell r="L62">
            <v>98383.34</v>
          </cell>
          <cell r="M62">
            <v>88383.34</v>
          </cell>
          <cell r="N62">
            <v>88383.34</v>
          </cell>
          <cell r="O62">
            <v>88383.34</v>
          </cell>
          <cell r="P62">
            <v>88383.34</v>
          </cell>
          <cell r="Q62">
            <v>88383.34</v>
          </cell>
        </row>
        <row r="64">
          <cell r="D64" t="str">
            <v>Plant / Vehicle / Property</v>
          </cell>
        </row>
        <row r="65">
          <cell r="D65" t="str">
            <v>Vehicle Leases</v>
          </cell>
          <cell r="E65">
            <v>9720</v>
          </cell>
          <cell r="F65">
            <v>810</v>
          </cell>
          <cell r="G65">
            <v>810</v>
          </cell>
          <cell r="H65">
            <v>810</v>
          </cell>
          <cell r="I65">
            <v>810</v>
          </cell>
          <cell r="J65">
            <v>810</v>
          </cell>
          <cell r="K65">
            <v>810</v>
          </cell>
          <cell r="L65">
            <v>810</v>
          </cell>
          <cell r="M65">
            <v>810</v>
          </cell>
          <cell r="N65">
            <v>810</v>
          </cell>
          <cell r="O65">
            <v>810</v>
          </cell>
          <cell r="P65">
            <v>810</v>
          </cell>
          <cell r="Q65">
            <v>810</v>
          </cell>
        </row>
        <row r="66">
          <cell r="D66" t="str">
            <v>Vehicle running costs FUEL</v>
          </cell>
          <cell r="E66">
            <v>2760</v>
          </cell>
          <cell r="F66">
            <v>230</v>
          </cell>
          <cell r="G66">
            <v>230</v>
          </cell>
          <cell r="H66">
            <v>230</v>
          </cell>
          <cell r="I66">
            <v>230</v>
          </cell>
          <cell r="J66">
            <v>230</v>
          </cell>
          <cell r="K66">
            <v>230</v>
          </cell>
          <cell r="L66">
            <v>230</v>
          </cell>
          <cell r="M66">
            <v>230</v>
          </cell>
          <cell r="N66">
            <v>230</v>
          </cell>
          <cell r="O66">
            <v>230</v>
          </cell>
          <cell r="P66">
            <v>230</v>
          </cell>
          <cell r="Q66">
            <v>230</v>
          </cell>
        </row>
        <row r="67">
          <cell r="D67" t="str">
            <v>Vehicle costs MTCE / OTHER</v>
          </cell>
          <cell r="E67">
            <v>1200</v>
          </cell>
          <cell r="F67">
            <v>100</v>
          </cell>
          <cell r="G67">
            <v>100</v>
          </cell>
          <cell r="H67">
            <v>100</v>
          </cell>
          <cell r="I67">
            <v>100</v>
          </cell>
          <cell r="J67">
            <v>100</v>
          </cell>
          <cell r="K67">
            <v>100</v>
          </cell>
          <cell r="L67">
            <v>100</v>
          </cell>
          <cell r="M67">
            <v>100</v>
          </cell>
          <cell r="N67">
            <v>100</v>
          </cell>
          <cell r="O67">
            <v>100</v>
          </cell>
          <cell r="P67">
            <v>100</v>
          </cell>
          <cell r="Q67">
            <v>100</v>
          </cell>
        </row>
        <row r="68">
          <cell r="D68" t="str">
            <v>Land &amp; Buildings Costs RENT</v>
          </cell>
          <cell r="E68">
            <v>432000</v>
          </cell>
          <cell r="F68">
            <v>36000</v>
          </cell>
          <cell r="G68">
            <v>36000</v>
          </cell>
          <cell r="H68">
            <v>36000</v>
          </cell>
          <cell r="I68">
            <v>36000</v>
          </cell>
          <cell r="J68">
            <v>36000</v>
          </cell>
          <cell r="K68">
            <v>36000</v>
          </cell>
          <cell r="L68">
            <v>36000</v>
          </cell>
          <cell r="M68">
            <v>36000</v>
          </cell>
          <cell r="N68">
            <v>36000</v>
          </cell>
          <cell r="O68">
            <v>36000</v>
          </cell>
          <cell r="P68">
            <v>36000</v>
          </cell>
          <cell r="Q68">
            <v>36000</v>
          </cell>
        </row>
        <row r="69">
          <cell r="D69" t="str">
            <v>Land &amp; Buildings Costs MTCE</v>
          </cell>
          <cell r="E69">
            <v>6000</v>
          </cell>
          <cell r="F69">
            <v>500</v>
          </cell>
          <cell r="G69">
            <v>500</v>
          </cell>
          <cell r="H69">
            <v>500</v>
          </cell>
          <cell r="I69">
            <v>500</v>
          </cell>
          <cell r="J69">
            <v>500</v>
          </cell>
          <cell r="K69">
            <v>500</v>
          </cell>
          <cell r="L69">
            <v>500</v>
          </cell>
          <cell r="M69">
            <v>500</v>
          </cell>
          <cell r="N69">
            <v>500</v>
          </cell>
          <cell r="O69">
            <v>500</v>
          </cell>
          <cell r="P69">
            <v>500</v>
          </cell>
          <cell r="Q69">
            <v>500</v>
          </cell>
        </row>
        <row r="70">
          <cell r="D70" t="str">
            <v>Building Operating Costs</v>
          </cell>
          <cell r="E70">
            <v>103898.39999999998</v>
          </cell>
          <cell r="F70">
            <v>8658.2000000000007</v>
          </cell>
          <cell r="G70">
            <v>8658.2000000000007</v>
          </cell>
          <cell r="H70">
            <v>8658.2000000000007</v>
          </cell>
          <cell r="I70">
            <v>8658.2000000000007</v>
          </cell>
          <cell r="J70">
            <v>8658.2000000000007</v>
          </cell>
          <cell r="K70">
            <v>8658.2000000000007</v>
          </cell>
          <cell r="L70">
            <v>8658.2000000000007</v>
          </cell>
          <cell r="M70">
            <v>8658.2000000000007</v>
          </cell>
          <cell r="N70">
            <v>8658.2000000000007</v>
          </cell>
          <cell r="O70">
            <v>8658.2000000000007</v>
          </cell>
          <cell r="P70">
            <v>8658.2000000000007</v>
          </cell>
          <cell r="Q70">
            <v>8658.2000000000007</v>
          </cell>
        </row>
        <row r="71">
          <cell r="B71">
            <v>11</v>
          </cell>
          <cell r="D71" t="str">
            <v>Plant, Vehicles and Property</v>
          </cell>
          <cell r="E71">
            <v>555578.4</v>
          </cell>
          <cell r="F71">
            <v>46298.2</v>
          </cell>
          <cell r="G71">
            <v>46298.2</v>
          </cell>
          <cell r="H71">
            <v>46298.2</v>
          </cell>
          <cell r="I71">
            <v>46298.2</v>
          </cell>
          <cell r="J71">
            <v>46298.2</v>
          </cell>
          <cell r="K71">
            <v>46298.2</v>
          </cell>
          <cell r="L71">
            <v>46298.2</v>
          </cell>
          <cell r="M71">
            <v>46298.2</v>
          </cell>
          <cell r="N71">
            <v>46298.2</v>
          </cell>
          <cell r="O71">
            <v>46298.2</v>
          </cell>
          <cell r="P71">
            <v>46298.2</v>
          </cell>
          <cell r="Q71">
            <v>46298.2</v>
          </cell>
        </row>
        <row r="73">
          <cell r="C73" t="str">
            <v>Retail Support</v>
          </cell>
        </row>
        <row r="74">
          <cell r="D74" t="str">
            <v>Meter Leasing</v>
          </cell>
          <cell r="E74">
            <v>8991055.040000001</v>
          </cell>
          <cell r="F74">
            <v>756944.42</v>
          </cell>
          <cell r="G74">
            <v>756352.42</v>
          </cell>
          <cell r="H74">
            <v>755612.42</v>
          </cell>
          <cell r="I74">
            <v>755242.42</v>
          </cell>
          <cell r="J74">
            <v>754798.42</v>
          </cell>
          <cell r="K74">
            <v>754280.42</v>
          </cell>
          <cell r="L74">
            <v>746436.42</v>
          </cell>
          <cell r="M74">
            <v>743920.42</v>
          </cell>
          <cell r="N74">
            <v>742736.42</v>
          </cell>
          <cell r="O74">
            <v>742366.42</v>
          </cell>
          <cell r="P74">
            <v>741256.42</v>
          </cell>
          <cell r="Q74">
            <v>741108.42</v>
          </cell>
        </row>
        <row r="75">
          <cell r="D75" t="str">
            <v>Meter Management</v>
          </cell>
          <cell r="E75">
            <v>180000</v>
          </cell>
          <cell r="F75">
            <v>15000</v>
          </cell>
          <cell r="G75">
            <v>15000</v>
          </cell>
          <cell r="H75">
            <v>15000</v>
          </cell>
          <cell r="I75">
            <v>15000</v>
          </cell>
          <cell r="J75">
            <v>15000</v>
          </cell>
          <cell r="K75">
            <v>15000</v>
          </cell>
          <cell r="L75">
            <v>15000</v>
          </cell>
          <cell r="M75">
            <v>15000</v>
          </cell>
          <cell r="N75">
            <v>15000</v>
          </cell>
          <cell r="O75">
            <v>15000</v>
          </cell>
          <cell r="P75">
            <v>15000</v>
          </cell>
          <cell r="Q75">
            <v>15000</v>
          </cell>
        </row>
        <row r="76">
          <cell r="D76" t="str">
            <v>ROC Meter Reading</v>
          </cell>
          <cell r="E76">
            <v>2812808.0399999996</v>
          </cell>
          <cell r="F76">
            <v>234400.67</v>
          </cell>
          <cell r="G76">
            <v>234400.67</v>
          </cell>
          <cell r="H76">
            <v>234400.67</v>
          </cell>
          <cell r="I76">
            <v>234400.67</v>
          </cell>
          <cell r="J76">
            <v>234400.67</v>
          </cell>
          <cell r="K76">
            <v>234400.67</v>
          </cell>
          <cell r="L76">
            <v>234400.67</v>
          </cell>
          <cell r="M76">
            <v>234400.67</v>
          </cell>
          <cell r="N76">
            <v>234400.67</v>
          </cell>
          <cell r="O76">
            <v>234400.67</v>
          </cell>
          <cell r="P76">
            <v>234400.67</v>
          </cell>
          <cell r="Q76">
            <v>234400.67</v>
          </cell>
        </row>
        <row r="77">
          <cell r="D77" t="str">
            <v>Invoice Processing</v>
          </cell>
          <cell r="E77">
            <v>876684</v>
          </cell>
          <cell r="F77">
            <v>73057</v>
          </cell>
          <cell r="G77">
            <v>73057</v>
          </cell>
          <cell r="H77">
            <v>73057</v>
          </cell>
          <cell r="I77">
            <v>73057</v>
          </cell>
          <cell r="J77">
            <v>73057</v>
          </cell>
          <cell r="K77">
            <v>73057</v>
          </cell>
          <cell r="L77">
            <v>73057</v>
          </cell>
          <cell r="M77">
            <v>73057</v>
          </cell>
          <cell r="N77">
            <v>73057</v>
          </cell>
          <cell r="O77">
            <v>73057</v>
          </cell>
          <cell r="P77">
            <v>73057</v>
          </cell>
          <cell r="Q77">
            <v>73057</v>
          </cell>
        </row>
        <row r="78">
          <cell r="D78" t="str">
            <v>Remittance Processing</v>
          </cell>
          <cell r="E78">
            <v>1207586.76</v>
          </cell>
          <cell r="F78">
            <v>100632.23</v>
          </cell>
          <cell r="G78">
            <v>100632.23</v>
          </cell>
          <cell r="H78">
            <v>100632.23</v>
          </cell>
          <cell r="I78">
            <v>100632.23</v>
          </cell>
          <cell r="J78">
            <v>100632.23</v>
          </cell>
          <cell r="K78">
            <v>100632.23</v>
          </cell>
          <cell r="L78">
            <v>100632.23</v>
          </cell>
          <cell r="M78">
            <v>100632.23</v>
          </cell>
          <cell r="N78">
            <v>100632.23</v>
          </cell>
          <cell r="O78">
            <v>100632.23</v>
          </cell>
          <cell r="P78">
            <v>100632.23</v>
          </cell>
          <cell r="Q78">
            <v>100632.23</v>
          </cell>
        </row>
        <row r="79">
          <cell r="D79" t="str">
            <v>Data Administration</v>
          </cell>
          <cell r="E79">
            <v>585544.4</v>
          </cell>
          <cell r="F79">
            <v>50561.95</v>
          </cell>
          <cell r="G79">
            <v>50425.95</v>
          </cell>
          <cell r="H79">
            <v>50255.95</v>
          </cell>
          <cell r="I79">
            <v>50170.95</v>
          </cell>
          <cell r="J79">
            <v>50068.95</v>
          </cell>
          <cell r="K79">
            <v>49949.95</v>
          </cell>
          <cell r="L79">
            <v>48147.95</v>
          </cell>
          <cell r="M79">
            <v>47569.95</v>
          </cell>
          <cell r="N79">
            <v>47297.95</v>
          </cell>
          <cell r="O79">
            <v>47212.95</v>
          </cell>
          <cell r="P79">
            <v>46957.95</v>
          </cell>
          <cell r="Q79">
            <v>46923.95</v>
          </cell>
        </row>
        <row r="80">
          <cell r="D80" t="str">
            <v>ROC Call Centre Staff</v>
          </cell>
          <cell r="E80">
            <v>4250872.0699999994</v>
          </cell>
          <cell r="F80">
            <v>364203.95</v>
          </cell>
          <cell r="G80">
            <v>364203.95</v>
          </cell>
          <cell r="H80">
            <v>364203.95</v>
          </cell>
          <cell r="I80">
            <v>347121.76</v>
          </cell>
          <cell r="J80">
            <v>347121.76</v>
          </cell>
          <cell r="K80">
            <v>347121.76</v>
          </cell>
          <cell r="L80">
            <v>347121.76</v>
          </cell>
          <cell r="M80">
            <v>347121.76</v>
          </cell>
          <cell r="N80">
            <v>347121.76</v>
          </cell>
          <cell r="O80">
            <v>347121.76</v>
          </cell>
          <cell r="P80">
            <v>364203.95</v>
          </cell>
          <cell r="Q80">
            <v>364203.95</v>
          </cell>
        </row>
        <row r="81">
          <cell r="D81" t="str">
            <v>Field Service Costs</v>
          </cell>
          <cell r="E81">
            <v>1405446</v>
          </cell>
          <cell r="F81">
            <v>117120.5</v>
          </cell>
          <cell r="G81">
            <v>117120.5</v>
          </cell>
          <cell r="H81">
            <v>117120.5</v>
          </cell>
          <cell r="I81">
            <v>117120.5</v>
          </cell>
          <cell r="J81">
            <v>117120.5</v>
          </cell>
          <cell r="K81">
            <v>117120.5</v>
          </cell>
          <cell r="L81">
            <v>117120.5</v>
          </cell>
          <cell r="M81">
            <v>117120.5</v>
          </cell>
          <cell r="N81">
            <v>117120.5</v>
          </cell>
          <cell r="O81">
            <v>117120.5</v>
          </cell>
          <cell r="P81">
            <v>117120.5</v>
          </cell>
          <cell r="Q81">
            <v>117120.5</v>
          </cell>
        </row>
        <row r="82">
          <cell r="B82">
            <v>12</v>
          </cell>
          <cell r="D82" t="str">
            <v>ROC Costs</v>
          </cell>
          <cell r="E82">
            <v>20309996.309999995</v>
          </cell>
          <cell r="F82">
            <v>1711920.72</v>
          </cell>
          <cell r="G82">
            <v>1711192.72</v>
          </cell>
          <cell r="H82">
            <v>1710282.72</v>
          </cell>
          <cell r="I82">
            <v>1692745.53</v>
          </cell>
          <cell r="J82">
            <v>1692199.53</v>
          </cell>
          <cell r="K82">
            <v>1691562.53</v>
          </cell>
          <cell r="L82">
            <v>1681916.53</v>
          </cell>
          <cell r="M82">
            <v>1678822.53</v>
          </cell>
          <cell r="N82">
            <v>1677366.53</v>
          </cell>
          <cell r="O82">
            <v>1676911.53</v>
          </cell>
          <cell r="P82">
            <v>1692628.72</v>
          </cell>
          <cell r="Q82">
            <v>1692446.72</v>
          </cell>
        </row>
        <row r="84">
          <cell r="D84" t="str">
            <v>On Energy Servicing</v>
          </cell>
          <cell r="E84">
            <v>0</v>
          </cell>
          <cell r="F84">
            <v>0</v>
          </cell>
          <cell r="G84">
            <v>0</v>
          </cell>
          <cell r="H84">
            <v>0</v>
          </cell>
          <cell r="I84">
            <v>0</v>
          </cell>
          <cell r="J84">
            <v>0</v>
          </cell>
          <cell r="K84">
            <v>0</v>
          </cell>
          <cell r="L84">
            <v>0</v>
          </cell>
          <cell r="M84">
            <v>0</v>
          </cell>
          <cell r="N84">
            <v>0</v>
          </cell>
          <cell r="O84">
            <v>0</v>
          </cell>
          <cell r="P84">
            <v>0</v>
          </cell>
          <cell r="Q84">
            <v>0</v>
          </cell>
        </row>
        <row r="86">
          <cell r="C86" t="str">
            <v>Business Support Services</v>
          </cell>
        </row>
        <row r="87">
          <cell r="D87" t="str">
            <v>Information Technology</v>
          </cell>
        </row>
        <row r="88">
          <cell r="D88" t="str">
            <v>Software Licences &amp; Mtce</v>
          </cell>
          <cell r="E88">
            <v>505202.36999999988</v>
          </cell>
          <cell r="F88">
            <v>35657.11</v>
          </cell>
          <cell r="G88">
            <v>35657.11</v>
          </cell>
          <cell r="H88">
            <v>35661.11</v>
          </cell>
          <cell r="I88">
            <v>35661.11</v>
          </cell>
          <cell r="J88">
            <v>35661.11</v>
          </cell>
          <cell r="K88">
            <v>35661.11</v>
          </cell>
          <cell r="L88">
            <v>35661.11</v>
          </cell>
          <cell r="M88">
            <v>51161.11</v>
          </cell>
          <cell r="N88">
            <v>37278.160000000003</v>
          </cell>
          <cell r="O88">
            <v>70861.11</v>
          </cell>
          <cell r="P88">
            <v>60621.11</v>
          </cell>
          <cell r="Q88">
            <v>35661.11</v>
          </cell>
        </row>
        <row r="89">
          <cell r="D89" t="str">
            <v>Mtce and Support</v>
          </cell>
          <cell r="E89">
            <v>600925.69000000006</v>
          </cell>
          <cell r="F89">
            <v>57535.62</v>
          </cell>
          <cell r="G89">
            <v>47986.37</v>
          </cell>
          <cell r="H89">
            <v>47990.37</v>
          </cell>
          <cell r="I89">
            <v>47990.37</v>
          </cell>
          <cell r="J89">
            <v>47990.37</v>
          </cell>
          <cell r="K89">
            <v>47990.37</v>
          </cell>
          <cell r="L89">
            <v>47990.37</v>
          </cell>
          <cell r="M89">
            <v>63490.37</v>
          </cell>
          <cell r="N89">
            <v>47990.37</v>
          </cell>
          <cell r="O89">
            <v>47990.37</v>
          </cell>
          <cell r="P89">
            <v>47990.37</v>
          </cell>
          <cell r="Q89">
            <v>47990.37</v>
          </cell>
        </row>
        <row r="90">
          <cell r="B90">
            <v>13</v>
          </cell>
          <cell r="D90" t="str">
            <v>Information Technology</v>
          </cell>
          <cell r="E90">
            <v>1106128.06</v>
          </cell>
          <cell r="F90">
            <v>93192.73000000001</v>
          </cell>
          <cell r="G90">
            <v>83643.48000000001</v>
          </cell>
          <cell r="H90">
            <v>83651.48000000001</v>
          </cell>
          <cell r="I90">
            <v>83651.48000000001</v>
          </cell>
          <cell r="J90">
            <v>83651.48000000001</v>
          </cell>
          <cell r="K90">
            <v>83651.48000000001</v>
          </cell>
          <cell r="L90">
            <v>83651.48000000001</v>
          </cell>
          <cell r="M90">
            <v>114651.48000000001</v>
          </cell>
          <cell r="N90">
            <v>85268.53</v>
          </cell>
          <cell r="O90">
            <v>118851.48000000001</v>
          </cell>
          <cell r="P90">
            <v>108611.48000000001</v>
          </cell>
          <cell r="Q90">
            <v>83651.48000000001</v>
          </cell>
        </row>
        <row r="92">
          <cell r="D92" t="str">
            <v>Communications</v>
          </cell>
        </row>
        <row r="93">
          <cell r="D93" t="str">
            <v>Cell Phone Costs</v>
          </cell>
          <cell r="E93">
            <v>51840</v>
          </cell>
          <cell r="F93">
            <v>4320</v>
          </cell>
          <cell r="G93">
            <v>4320</v>
          </cell>
          <cell r="H93">
            <v>4320</v>
          </cell>
          <cell r="I93">
            <v>4320</v>
          </cell>
          <cell r="J93">
            <v>4320</v>
          </cell>
          <cell r="K93">
            <v>4320</v>
          </cell>
          <cell r="L93">
            <v>4320</v>
          </cell>
          <cell r="M93">
            <v>4320</v>
          </cell>
          <cell r="N93">
            <v>4320</v>
          </cell>
          <cell r="O93">
            <v>4320</v>
          </cell>
          <cell r="P93">
            <v>4320</v>
          </cell>
          <cell r="Q93">
            <v>4320</v>
          </cell>
        </row>
        <row r="94">
          <cell r="D94" t="str">
            <v>Phone and Fax</v>
          </cell>
          <cell r="E94">
            <v>474461.06</v>
          </cell>
          <cell r="F94">
            <v>41221.21</v>
          </cell>
          <cell r="G94">
            <v>41221.21</v>
          </cell>
          <cell r="H94">
            <v>41221.21</v>
          </cell>
          <cell r="I94">
            <v>38336.43</v>
          </cell>
          <cell r="J94">
            <v>38336.43</v>
          </cell>
          <cell r="K94">
            <v>38336.43</v>
          </cell>
          <cell r="L94">
            <v>38336.43</v>
          </cell>
          <cell r="M94">
            <v>38336.43</v>
          </cell>
          <cell r="N94">
            <v>38336.43</v>
          </cell>
          <cell r="O94">
            <v>38336.43</v>
          </cell>
          <cell r="P94">
            <v>41221.21</v>
          </cell>
          <cell r="Q94">
            <v>41221.21</v>
          </cell>
        </row>
        <row r="95">
          <cell r="D95" t="str">
            <v>Phone and Fax</v>
          </cell>
          <cell r="E95">
            <v>226900</v>
          </cell>
          <cell r="F95">
            <v>26000</v>
          </cell>
          <cell r="G95">
            <v>21500</v>
          </cell>
          <cell r="H95">
            <v>20000</v>
          </cell>
          <cell r="I95">
            <v>21500</v>
          </cell>
          <cell r="J95">
            <v>18700</v>
          </cell>
          <cell r="K95">
            <v>18700</v>
          </cell>
          <cell r="L95">
            <v>17000</v>
          </cell>
          <cell r="M95">
            <v>17000</v>
          </cell>
          <cell r="N95">
            <v>23000</v>
          </cell>
          <cell r="O95">
            <v>0</v>
          </cell>
          <cell r="P95">
            <v>20100</v>
          </cell>
          <cell r="Q95">
            <v>23400</v>
          </cell>
        </row>
        <row r="96">
          <cell r="D96" t="str">
            <v>Data Comms</v>
          </cell>
          <cell r="E96">
            <v>18600</v>
          </cell>
          <cell r="F96">
            <v>0</v>
          </cell>
          <cell r="G96">
            <v>0</v>
          </cell>
          <cell r="H96">
            <v>0</v>
          </cell>
          <cell r="I96">
            <v>0</v>
          </cell>
          <cell r="J96">
            <v>0</v>
          </cell>
          <cell r="K96">
            <v>0</v>
          </cell>
          <cell r="L96">
            <v>0</v>
          </cell>
          <cell r="M96">
            <v>0</v>
          </cell>
          <cell r="N96">
            <v>0</v>
          </cell>
          <cell r="O96">
            <v>18600</v>
          </cell>
          <cell r="P96">
            <v>0</v>
          </cell>
          <cell r="Q96">
            <v>0</v>
          </cell>
        </row>
        <row r="97">
          <cell r="B97">
            <v>14</v>
          </cell>
          <cell r="D97" t="str">
            <v>Communications</v>
          </cell>
          <cell r="E97">
            <v>771801.05999999994</v>
          </cell>
          <cell r="F97">
            <v>71541.209999999992</v>
          </cell>
          <cell r="G97">
            <v>67041.209999999992</v>
          </cell>
          <cell r="H97">
            <v>65541.209999999992</v>
          </cell>
          <cell r="I97">
            <v>64156.43</v>
          </cell>
          <cell r="J97">
            <v>61356.43</v>
          </cell>
          <cell r="K97">
            <v>61356.43</v>
          </cell>
          <cell r="L97">
            <v>59656.43</v>
          </cell>
          <cell r="M97">
            <v>59656.43</v>
          </cell>
          <cell r="N97">
            <v>65656.429999999993</v>
          </cell>
          <cell r="O97">
            <v>61256.43</v>
          </cell>
          <cell r="P97">
            <v>65641.209999999992</v>
          </cell>
          <cell r="Q97">
            <v>68941.209999999992</v>
          </cell>
        </row>
        <row r="98">
          <cell r="B98">
            <v>15</v>
          </cell>
        </row>
        <row r="99">
          <cell r="D99" t="str">
            <v>Promotional</v>
          </cell>
        </row>
        <row r="100">
          <cell r="D100" t="str">
            <v>Sponsorships</v>
          </cell>
          <cell r="E100">
            <v>399999.96000000014</v>
          </cell>
          <cell r="F100">
            <v>33333.33</v>
          </cell>
          <cell r="G100">
            <v>33333.33</v>
          </cell>
          <cell r="H100">
            <v>33333.33</v>
          </cell>
          <cell r="I100">
            <v>33333.33</v>
          </cell>
          <cell r="J100">
            <v>33333.33</v>
          </cell>
          <cell r="K100">
            <v>33333.33</v>
          </cell>
          <cell r="L100">
            <v>33333.33</v>
          </cell>
          <cell r="M100">
            <v>33333.33</v>
          </cell>
          <cell r="N100">
            <v>33333.33</v>
          </cell>
          <cell r="O100">
            <v>33333.33</v>
          </cell>
          <cell r="P100">
            <v>33333.33</v>
          </cell>
          <cell r="Q100">
            <v>33333.33</v>
          </cell>
        </row>
        <row r="101">
          <cell r="D101" t="str">
            <v>Mkt Research Cust Satisfaction</v>
          </cell>
          <cell r="E101">
            <v>255000</v>
          </cell>
          <cell r="F101">
            <v>21250</v>
          </cell>
          <cell r="G101">
            <v>21250</v>
          </cell>
          <cell r="H101">
            <v>21250</v>
          </cell>
          <cell r="I101">
            <v>21250</v>
          </cell>
          <cell r="J101">
            <v>21250</v>
          </cell>
          <cell r="K101">
            <v>21250</v>
          </cell>
          <cell r="L101">
            <v>21250</v>
          </cell>
          <cell r="M101">
            <v>21250</v>
          </cell>
          <cell r="N101">
            <v>21250</v>
          </cell>
          <cell r="O101">
            <v>21250</v>
          </cell>
          <cell r="P101">
            <v>21250</v>
          </cell>
          <cell r="Q101">
            <v>21250</v>
          </cell>
        </row>
        <row r="102">
          <cell r="D102" t="str">
            <v>Web Site</v>
          </cell>
          <cell r="E102">
            <v>50000.039999999986</v>
          </cell>
          <cell r="F102">
            <v>4166.67</v>
          </cell>
          <cell r="G102">
            <v>4166.67</v>
          </cell>
          <cell r="H102">
            <v>4166.67</v>
          </cell>
          <cell r="I102">
            <v>4166.67</v>
          </cell>
          <cell r="J102">
            <v>4166.67</v>
          </cell>
          <cell r="K102">
            <v>4166.67</v>
          </cell>
          <cell r="L102">
            <v>4166.67</v>
          </cell>
          <cell r="M102">
            <v>4166.67</v>
          </cell>
          <cell r="N102">
            <v>4166.67</v>
          </cell>
          <cell r="O102">
            <v>4166.67</v>
          </cell>
          <cell r="P102">
            <v>4166.67</v>
          </cell>
          <cell r="Q102">
            <v>4166.67</v>
          </cell>
        </row>
        <row r="103">
          <cell r="D103" t="str">
            <v>Competitor Intelligence</v>
          </cell>
          <cell r="E103">
            <v>50000.039999999986</v>
          </cell>
          <cell r="F103">
            <v>4166.67</v>
          </cell>
          <cell r="G103">
            <v>4166.67</v>
          </cell>
          <cell r="H103">
            <v>4166.67</v>
          </cell>
          <cell r="I103">
            <v>4166.67</v>
          </cell>
          <cell r="J103">
            <v>4166.67</v>
          </cell>
          <cell r="K103">
            <v>4166.67</v>
          </cell>
          <cell r="L103">
            <v>4166.67</v>
          </cell>
          <cell r="M103">
            <v>4166.67</v>
          </cell>
          <cell r="N103">
            <v>4166.67</v>
          </cell>
          <cell r="O103">
            <v>4166.67</v>
          </cell>
          <cell r="P103">
            <v>4166.67</v>
          </cell>
          <cell r="Q103">
            <v>4166.67</v>
          </cell>
        </row>
        <row r="104">
          <cell r="D104" t="str">
            <v>Events</v>
          </cell>
          <cell r="E104">
            <v>25000</v>
          </cell>
          <cell r="F104">
            <v>5000</v>
          </cell>
          <cell r="G104">
            <v>0</v>
          </cell>
          <cell r="H104">
            <v>5000</v>
          </cell>
          <cell r="I104">
            <v>0</v>
          </cell>
          <cell r="J104">
            <v>0</v>
          </cell>
          <cell r="K104">
            <v>0</v>
          </cell>
          <cell r="L104">
            <v>0</v>
          </cell>
          <cell r="M104">
            <v>0</v>
          </cell>
          <cell r="N104">
            <v>5000</v>
          </cell>
          <cell r="O104">
            <v>5000</v>
          </cell>
          <cell r="P104">
            <v>0</v>
          </cell>
          <cell r="Q104">
            <v>5000</v>
          </cell>
        </row>
        <row r="105">
          <cell r="D105" t="str">
            <v>Campaign Collateral</v>
          </cell>
          <cell r="E105">
            <v>1506000</v>
          </cell>
          <cell r="F105">
            <v>125500</v>
          </cell>
          <cell r="G105">
            <v>125500</v>
          </cell>
          <cell r="H105">
            <v>125500</v>
          </cell>
          <cell r="I105">
            <v>125500</v>
          </cell>
          <cell r="J105">
            <v>125500</v>
          </cell>
          <cell r="K105">
            <v>125500</v>
          </cell>
          <cell r="L105">
            <v>125500</v>
          </cell>
          <cell r="M105">
            <v>125500</v>
          </cell>
          <cell r="N105">
            <v>125500</v>
          </cell>
          <cell r="O105">
            <v>125500</v>
          </cell>
          <cell r="P105">
            <v>125500</v>
          </cell>
          <cell r="Q105">
            <v>125500</v>
          </cell>
        </row>
        <row r="106">
          <cell r="D106" t="str">
            <v>Publications</v>
          </cell>
          <cell r="E106">
            <v>249999.96000000008</v>
          </cell>
          <cell r="F106">
            <v>20833.330000000002</v>
          </cell>
          <cell r="G106">
            <v>20833.330000000002</v>
          </cell>
          <cell r="H106">
            <v>20833.330000000002</v>
          </cell>
          <cell r="I106">
            <v>20833.330000000002</v>
          </cell>
          <cell r="J106">
            <v>20833.330000000002</v>
          </cell>
          <cell r="K106">
            <v>20833.330000000002</v>
          </cell>
          <cell r="L106">
            <v>20833.330000000002</v>
          </cell>
          <cell r="M106">
            <v>20833.330000000002</v>
          </cell>
          <cell r="N106">
            <v>20833.330000000002</v>
          </cell>
          <cell r="O106">
            <v>20833.330000000002</v>
          </cell>
          <cell r="P106">
            <v>20833.330000000002</v>
          </cell>
          <cell r="Q106">
            <v>20833.330000000002</v>
          </cell>
        </row>
        <row r="107">
          <cell r="D107" t="str">
            <v>Database Marketing</v>
          </cell>
          <cell r="E107">
            <v>200000.03999999992</v>
          </cell>
          <cell r="F107">
            <v>16666.669999999998</v>
          </cell>
          <cell r="G107">
            <v>16666.669999999998</v>
          </cell>
          <cell r="H107">
            <v>16666.669999999998</v>
          </cell>
          <cell r="I107">
            <v>16666.669999999998</v>
          </cell>
          <cell r="J107">
            <v>16666.669999999998</v>
          </cell>
          <cell r="K107">
            <v>16666.669999999998</v>
          </cell>
          <cell r="L107">
            <v>16666.669999999998</v>
          </cell>
          <cell r="M107">
            <v>16666.669999999998</v>
          </cell>
          <cell r="N107">
            <v>16666.669999999998</v>
          </cell>
          <cell r="O107">
            <v>16666.669999999998</v>
          </cell>
          <cell r="P107">
            <v>16666.669999999998</v>
          </cell>
          <cell r="Q107">
            <v>16666.669999999998</v>
          </cell>
        </row>
        <row r="108">
          <cell r="D108" t="str">
            <v>Creative Developmnt &amp; Concepts</v>
          </cell>
          <cell r="E108">
            <v>50000.039999999986</v>
          </cell>
          <cell r="F108">
            <v>4166.67</v>
          </cell>
          <cell r="G108">
            <v>4166.67</v>
          </cell>
          <cell r="H108">
            <v>4166.67</v>
          </cell>
          <cell r="I108">
            <v>4166.67</v>
          </cell>
          <cell r="J108">
            <v>4166.67</v>
          </cell>
          <cell r="K108">
            <v>4166.67</v>
          </cell>
          <cell r="L108">
            <v>4166.67</v>
          </cell>
          <cell r="M108">
            <v>4166.67</v>
          </cell>
          <cell r="N108">
            <v>4166.67</v>
          </cell>
          <cell r="O108">
            <v>4166.67</v>
          </cell>
          <cell r="P108">
            <v>4166.67</v>
          </cell>
          <cell r="Q108">
            <v>4166.67</v>
          </cell>
        </row>
        <row r="109">
          <cell r="D109" t="str">
            <v>Advertising / Media</v>
          </cell>
          <cell r="E109">
            <v>1800000</v>
          </cell>
          <cell r="F109">
            <v>150000</v>
          </cell>
          <cell r="G109">
            <v>150000</v>
          </cell>
          <cell r="H109">
            <v>150000</v>
          </cell>
          <cell r="I109">
            <v>150000</v>
          </cell>
          <cell r="J109">
            <v>150000</v>
          </cell>
          <cell r="K109">
            <v>150000</v>
          </cell>
          <cell r="L109">
            <v>150000</v>
          </cell>
          <cell r="M109">
            <v>150000</v>
          </cell>
          <cell r="N109">
            <v>150000</v>
          </cell>
          <cell r="O109">
            <v>150000</v>
          </cell>
          <cell r="P109">
            <v>150000</v>
          </cell>
          <cell r="Q109">
            <v>150000</v>
          </cell>
        </row>
        <row r="110">
          <cell r="D110" t="str">
            <v>Retention</v>
          </cell>
          <cell r="E110">
            <v>99999.96</v>
          </cell>
          <cell r="F110">
            <v>8333.33</v>
          </cell>
          <cell r="G110">
            <v>8333.33</v>
          </cell>
          <cell r="H110">
            <v>8333.33</v>
          </cell>
          <cell r="I110">
            <v>8333.33</v>
          </cell>
          <cell r="J110">
            <v>8333.33</v>
          </cell>
          <cell r="K110">
            <v>8333.33</v>
          </cell>
          <cell r="L110">
            <v>8333.33</v>
          </cell>
          <cell r="M110">
            <v>8333.33</v>
          </cell>
          <cell r="N110">
            <v>8333.33</v>
          </cell>
          <cell r="O110">
            <v>8333.33</v>
          </cell>
          <cell r="P110">
            <v>8333.33</v>
          </cell>
          <cell r="Q110">
            <v>8333.33</v>
          </cell>
        </row>
        <row r="111">
          <cell r="B111">
            <v>16</v>
          </cell>
          <cell r="D111" t="str">
            <v>Promotional</v>
          </cell>
          <cell r="E111">
            <v>4686000.04</v>
          </cell>
          <cell r="F111">
            <v>393416.67</v>
          </cell>
          <cell r="G111">
            <v>388416.67</v>
          </cell>
          <cell r="H111">
            <v>393416.67</v>
          </cell>
          <cell r="I111">
            <v>388416.67</v>
          </cell>
          <cell r="J111">
            <v>388416.67</v>
          </cell>
          <cell r="K111">
            <v>388416.67</v>
          </cell>
          <cell r="L111">
            <v>388416.67</v>
          </cell>
          <cell r="M111">
            <v>388416.67</v>
          </cell>
          <cell r="N111">
            <v>393416.67</v>
          </cell>
          <cell r="O111">
            <v>393416.67</v>
          </cell>
          <cell r="P111">
            <v>388416.67</v>
          </cell>
          <cell r="Q111">
            <v>393416.67</v>
          </cell>
        </row>
        <row r="113">
          <cell r="D113" t="str">
            <v>Business Overheads</v>
          </cell>
        </row>
        <row r="114">
          <cell r="D114" t="str">
            <v>Office Expenses STATIONERY</v>
          </cell>
          <cell r="E114">
            <v>48000</v>
          </cell>
          <cell r="F114">
            <v>4000</v>
          </cell>
          <cell r="G114">
            <v>4000</v>
          </cell>
          <cell r="H114">
            <v>4000</v>
          </cell>
          <cell r="I114">
            <v>4000</v>
          </cell>
          <cell r="J114">
            <v>4000</v>
          </cell>
          <cell r="K114">
            <v>4000</v>
          </cell>
          <cell r="L114">
            <v>4000</v>
          </cell>
          <cell r="M114">
            <v>4000</v>
          </cell>
          <cell r="N114">
            <v>4000</v>
          </cell>
          <cell r="O114">
            <v>4000</v>
          </cell>
          <cell r="P114">
            <v>4000</v>
          </cell>
          <cell r="Q114">
            <v>4000</v>
          </cell>
        </row>
        <row r="115">
          <cell r="D115" t="str">
            <v>Office Expenses - PRINTING</v>
          </cell>
          <cell r="E115">
            <v>24000</v>
          </cell>
          <cell r="F115">
            <v>2000</v>
          </cell>
          <cell r="G115">
            <v>2000</v>
          </cell>
          <cell r="H115">
            <v>2000</v>
          </cell>
          <cell r="I115">
            <v>2000</v>
          </cell>
          <cell r="J115">
            <v>2000</v>
          </cell>
          <cell r="K115">
            <v>2000</v>
          </cell>
          <cell r="L115">
            <v>2000</v>
          </cell>
          <cell r="M115">
            <v>2000</v>
          </cell>
          <cell r="N115">
            <v>2000</v>
          </cell>
          <cell r="O115">
            <v>2000</v>
          </cell>
          <cell r="P115">
            <v>2000</v>
          </cell>
          <cell r="Q115">
            <v>2000</v>
          </cell>
        </row>
        <row r="116">
          <cell r="D116" t="str">
            <v>Office Expenses - PHOTOCOPYING</v>
          </cell>
          <cell r="E116">
            <v>36000</v>
          </cell>
          <cell r="F116">
            <v>3000</v>
          </cell>
          <cell r="G116">
            <v>3000</v>
          </cell>
          <cell r="H116">
            <v>3000</v>
          </cell>
          <cell r="I116">
            <v>3000</v>
          </cell>
          <cell r="J116">
            <v>3000</v>
          </cell>
          <cell r="K116">
            <v>3000</v>
          </cell>
          <cell r="L116">
            <v>3000</v>
          </cell>
          <cell r="M116">
            <v>3000</v>
          </cell>
          <cell r="N116">
            <v>3000</v>
          </cell>
          <cell r="O116">
            <v>3000</v>
          </cell>
          <cell r="P116">
            <v>3000</v>
          </cell>
          <cell r="Q116">
            <v>3000</v>
          </cell>
        </row>
        <row r="117">
          <cell r="D117" t="str">
            <v>Office Expenses - CONSUMABLES</v>
          </cell>
          <cell r="E117">
            <v>6000</v>
          </cell>
          <cell r="F117">
            <v>500</v>
          </cell>
          <cell r="G117">
            <v>500</v>
          </cell>
          <cell r="H117">
            <v>500</v>
          </cell>
          <cell r="I117">
            <v>500</v>
          </cell>
          <cell r="J117">
            <v>500</v>
          </cell>
          <cell r="K117">
            <v>500</v>
          </cell>
          <cell r="L117">
            <v>500</v>
          </cell>
          <cell r="M117">
            <v>500</v>
          </cell>
          <cell r="N117">
            <v>500</v>
          </cell>
          <cell r="O117">
            <v>500</v>
          </cell>
          <cell r="P117">
            <v>500</v>
          </cell>
          <cell r="Q117">
            <v>500</v>
          </cell>
        </row>
        <row r="118">
          <cell r="D118" t="str">
            <v>Postage &amp; Couriers</v>
          </cell>
          <cell r="E118">
            <v>1008976.56</v>
          </cell>
          <cell r="F118">
            <v>84081.38</v>
          </cell>
          <cell r="G118">
            <v>84081.38</v>
          </cell>
          <cell r="H118">
            <v>84081.38</v>
          </cell>
          <cell r="I118">
            <v>84081.38</v>
          </cell>
          <cell r="J118">
            <v>84081.38</v>
          </cell>
          <cell r="K118">
            <v>84081.38</v>
          </cell>
          <cell r="L118">
            <v>84081.38</v>
          </cell>
          <cell r="M118">
            <v>84081.38</v>
          </cell>
          <cell r="N118">
            <v>84081.38</v>
          </cell>
          <cell r="O118">
            <v>84081.38</v>
          </cell>
          <cell r="P118">
            <v>84081.38</v>
          </cell>
          <cell r="Q118">
            <v>84081.38</v>
          </cell>
        </row>
        <row r="119">
          <cell r="D119" t="str">
            <v>Staff Business Expenses</v>
          </cell>
          <cell r="E119">
            <v>64880.039999999986</v>
          </cell>
          <cell r="F119">
            <v>5406.67</v>
          </cell>
          <cell r="G119">
            <v>5406.67</v>
          </cell>
          <cell r="H119">
            <v>5406.67</v>
          </cell>
          <cell r="I119">
            <v>5406.67</v>
          </cell>
          <cell r="J119">
            <v>5406.67</v>
          </cell>
          <cell r="K119">
            <v>5406.67</v>
          </cell>
          <cell r="L119">
            <v>5406.67</v>
          </cell>
          <cell r="M119">
            <v>5406.67</v>
          </cell>
          <cell r="N119">
            <v>5406.67</v>
          </cell>
          <cell r="O119">
            <v>5406.67</v>
          </cell>
          <cell r="P119">
            <v>5406.67</v>
          </cell>
          <cell r="Q119">
            <v>5406.67</v>
          </cell>
        </row>
        <row r="120">
          <cell r="D120" t="str">
            <v>Bus Exp - Kitchen Supplies</v>
          </cell>
          <cell r="E120">
            <v>14400</v>
          </cell>
          <cell r="F120">
            <v>1200</v>
          </cell>
          <cell r="G120">
            <v>1200</v>
          </cell>
          <cell r="H120">
            <v>1200</v>
          </cell>
          <cell r="I120">
            <v>1200</v>
          </cell>
          <cell r="J120">
            <v>1200</v>
          </cell>
          <cell r="K120">
            <v>1200</v>
          </cell>
          <cell r="L120">
            <v>1200</v>
          </cell>
          <cell r="M120">
            <v>1200</v>
          </cell>
          <cell r="N120">
            <v>1200</v>
          </cell>
          <cell r="O120">
            <v>1200</v>
          </cell>
          <cell r="P120">
            <v>1200</v>
          </cell>
          <cell r="Q120">
            <v>1200</v>
          </cell>
        </row>
        <row r="121">
          <cell r="D121" t="str">
            <v>Bus Exp-Entertainment Supplies</v>
          </cell>
          <cell r="E121">
            <v>5199.96</v>
          </cell>
          <cell r="F121">
            <v>433.33</v>
          </cell>
          <cell r="G121">
            <v>433.33</v>
          </cell>
          <cell r="H121">
            <v>433.33</v>
          </cell>
          <cell r="I121">
            <v>433.33</v>
          </cell>
          <cell r="J121">
            <v>433.33</v>
          </cell>
          <cell r="K121">
            <v>433.33</v>
          </cell>
          <cell r="L121">
            <v>433.33</v>
          </cell>
          <cell r="M121">
            <v>433.33</v>
          </cell>
          <cell r="N121">
            <v>433.33</v>
          </cell>
          <cell r="O121">
            <v>433.33</v>
          </cell>
          <cell r="P121">
            <v>433.33</v>
          </cell>
          <cell r="Q121">
            <v>433.33</v>
          </cell>
        </row>
        <row r="122">
          <cell r="D122" t="str">
            <v>Facility Hire</v>
          </cell>
          <cell r="E122">
            <v>12000</v>
          </cell>
          <cell r="F122">
            <v>1000</v>
          </cell>
          <cell r="G122">
            <v>1000</v>
          </cell>
          <cell r="H122">
            <v>1000</v>
          </cell>
          <cell r="I122">
            <v>1000</v>
          </cell>
          <cell r="J122">
            <v>1000</v>
          </cell>
          <cell r="K122">
            <v>1000</v>
          </cell>
          <cell r="L122">
            <v>1000</v>
          </cell>
          <cell r="M122">
            <v>1000</v>
          </cell>
          <cell r="N122">
            <v>1000</v>
          </cell>
          <cell r="O122">
            <v>1000</v>
          </cell>
          <cell r="P122">
            <v>1000</v>
          </cell>
          <cell r="Q122">
            <v>1000</v>
          </cell>
        </row>
        <row r="123">
          <cell r="D123" t="str">
            <v>Overseas Travel &amp; Accommodatio</v>
          </cell>
          <cell r="E123">
            <v>20400</v>
          </cell>
          <cell r="F123">
            <v>1700</v>
          </cell>
          <cell r="G123">
            <v>1700</v>
          </cell>
          <cell r="H123">
            <v>1700</v>
          </cell>
          <cell r="I123">
            <v>1700</v>
          </cell>
          <cell r="J123">
            <v>1700</v>
          </cell>
          <cell r="K123">
            <v>1700</v>
          </cell>
          <cell r="L123">
            <v>1700</v>
          </cell>
          <cell r="M123">
            <v>1700</v>
          </cell>
          <cell r="N123">
            <v>1700</v>
          </cell>
          <cell r="O123">
            <v>1700</v>
          </cell>
          <cell r="P123">
            <v>1700</v>
          </cell>
          <cell r="Q123">
            <v>1700</v>
          </cell>
        </row>
        <row r="124">
          <cell r="D124" t="str">
            <v>Airfares</v>
          </cell>
          <cell r="E124">
            <v>134278.20000000004</v>
          </cell>
          <cell r="F124">
            <v>11189.85</v>
          </cell>
          <cell r="G124">
            <v>11189.85</v>
          </cell>
          <cell r="H124">
            <v>11189.85</v>
          </cell>
          <cell r="I124">
            <v>11189.85</v>
          </cell>
          <cell r="J124">
            <v>11189.85</v>
          </cell>
          <cell r="K124">
            <v>11189.85</v>
          </cell>
          <cell r="L124">
            <v>11189.85</v>
          </cell>
          <cell r="M124">
            <v>11189.85</v>
          </cell>
          <cell r="N124">
            <v>11189.85</v>
          </cell>
          <cell r="O124">
            <v>11189.85</v>
          </cell>
          <cell r="P124">
            <v>11189.85</v>
          </cell>
          <cell r="Q124">
            <v>11189.85</v>
          </cell>
        </row>
        <row r="125">
          <cell r="D125" t="str">
            <v>Travel/Accom</v>
          </cell>
          <cell r="E125">
            <v>23206.439999999991</v>
          </cell>
          <cell r="F125">
            <v>1933.87</v>
          </cell>
          <cell r="G125">
            <v>1933.87</v>
          </cell>
          <cell r="H125">
            <v>1933.87</v>
          </cell>
          <cell r="I125">
            <v>1933.87</v>
          </cell>
          <cell r="J125">
            <v>1933.87</v>
          </cell>
          <cell r="K125">
            <v>1933.87</v>
          </cell>
          <cell r="L125">
            <v>1933.87</v>
          </cell>
          <cell r="M125">
            <v>1933.87</v>
          </cell>
          <cell r="N125">
            <v>1933.87</v>
          </cell>
          <cell r="O125">
            <v>1933.87</v>
          </cell>
          <cell r="P125">
            <v>1933.87</v>
          </cell>
          <cell r="Q125">
            <v>1933.87</v>
          </cell>
        </row>
        <row r="126">
          <cell r="B126">
            <v>17</v>
          </cell>
          <cell r="D126" t="str">
            <v>Business Overheads</v>
          </cell>
          <cell r="E126">
            <v>1397341.2000000002</v>
          </cell>
          <cell r="F126">
            <v>116445.1</v>
          </cell>
          <cell r="G126">
            <v>116445.1</v>
          </cell>
          <cell r="H126">
            <v>116445.1</v>
          </cell>
          <cell r="I126">
            <v>116445.1</v>
          </cell>
          <cell r="J126">
            <v>116445.1</v>
          </cell>
          <cell r="K126">
            <v>116445.1</v>
          </cell>
          <cell r="L126">
            <v>116445.1</v>
          </cell>
          <cell r="M126">
            <v>116445.1</v>
          </cell>
          <cell r="N126">
            <v>116445.1</v>
          </cell>
          <cell r="O126">
            <v>116445.1</v>
          </cell>
          <cell r="P126">
            <v>116445.1</v>
          </cell>
          <cell r="Q126">
            <v>116445.1</v>
          </cell>
        </row>
        <row r="128">
          <cell r="D128" t="str">
            <v>Insurance, Regulatory &amp; Statutory Charges</v>
          </cell>
        </row>
        <row r="129">
          <cell r="D129" t="str">
            <v>NZEM Costs (Service Provider)</v>
          </cell>
          <cell r="E129">
            <v>2034487.49</v>
          </cell>
          <cell r="F129">
            <v>210278.85</v>
          </cell>
          <cell r="G129">
            <v>205855.48</v>
          </cell>
          <cell r="H129">
            <v>180938.71</v>
          </cell>
          <cell r="I129">
            <v>165294.93</v>
          </cell>
          <cell r="J129">
            <v>156003.17000000001</v>
          </cell>
          <cell r="K129">
            <v>150229.85999999999</v>
          </cell>
          <cell r="L129">
            <v>146004.07999999999</v>
          </cell>
          <cell r="M129">
            <v>147603.92000000001</v>
          </cell>
          <cell r="N129">
            <v>153535.57999999999</v>
          </cell>
          <cell r="O129">
            <v>151172.24</v>
          </cell>
          <cell r="P129">
            <v>179958.72</v>
          </cell>
          <cell r="Q129">
            <v>187611.95</v>
          </cell>
        </row>
        <row r="130">
          <cell r="D130" t="str">
            <v>MARIA Costs</v>
          </cell>
          <cell r="E130">
            <v>480000</v>
          </cell>
          <cell r="F130">
            <v>40000</v>
          </cell>
          <cell r="G130">
            <v>40000</v>
          </cell>
          <cell r="H130">
            <v>40000</v>
          </cell>
          <cell r="I130">
            <v>40000</v>
          </cell>
          <cell r="J130">
            <v>40000</v>
          </cell>
          <cell r="K130">
            <v>40000</v>
          </cell>
          <cell r="L130">
            <v>40000</v>
          </cell>
          <cell r="M130">
            <v>40000</v>
          </cell>
          <cell r="N130">
            <v>40000</v>
          </cell>
          <cell r="O130">
            <v>40000</v>
          </cell>
          <cell r="P130">
            <v>40000</v>
          </cell>
          <cell r="Q130">
            <v>40000</v>
          </cell>
        </row>
        <row r="131">
          <cell r="B131">
            <v>18</v>
          </cell>
          <cell r="D131" t="str">
            <v>Insurance, Reg &amp; Stat Charges</v>
          </cell>
          <cell r="E131">
            <v>2514487.4900000002</v>
          </cell>
          <cell r="F131">
            <v>250278.85</v>
          </cell>
          <cell r="G131">
            <v>245855.48</v>
          </cell>
          <cell r="H131">
            <v>220938.71</v>
          </cell>
          <cell r="I131">
            <v>205294.93</v>
          </cell>
          <cell r="J131">
            <v>196003.17</v>
          </cell>
          <cell r="K131">
            <v>190229.86</v>
          </cell>
          <cell r="L131">
            <v>186004.08</v>
          </cell>
          <cell r="M131">
            <v>187603.92</v>
          </cell>
          <cell r="N131">
            <v>193535.58</v>
          </cell>
          <cell r="O131">
            <v>191172.24</v>
          </cell>
          <cell r="P131">
            <v>219958.72</v>
          </cell>
          <cell r="Q131">
            <v>227611.95</v>
          </cell>
        </row>
        <row r="133">
          <cell r="C133" t="str">
            <v>TOTAL ALL EXPENSES</v>
          </cell>
          <cell r="E133">
            <v>37488046.270000003</v>
          </cell>
          <cell r="F133">
            <v>3316415.7099999995</v>
          </cell>
          <cell r="G133">
            <v>3201008.7000000007</v>
          </cell>
          <cell r="H133">
            <v>3209664.93</v>
          </cell>
          <cell r="I133">
            <v>3105790.8499999996</v>
          </cell>
          <cell r="J133">
            <v>3092816.4499999997</v>
          </cell>
          <cell r="K133">
            <v>3049969.93</v>
          </cell>
          <cell r="L133">
            <v>3047993.15</v>
          </cell>
          <cell r="M133">
            <v>3068840.1999999997</v>
          </cell>
          <cell r="N133">
            <v>3056107.9099999997</v>
          </cell>
          <cell r="O133">
            <v>3094851.77</v>
          </cell>
          <cell r="P133">
            <v>3125800.2199999997</v>
          </cell>
          <cell r="Q133">
            <v>3118786.45</v>
          </cell>
        </row>
        <row r="135">
          <cell r="C135" t="str">
            <v>EBITDA</v>
          </cell>
          <cell r="E135">
            <v>9690352.9299999904</v>
          </cell>
          <cell r="F135">
            <v>-1149299.5799999982</v>
          </cell>
          <cell r="G135">
            <v>73863.680000001099</v>
          </cell>
          <cell r="H135">
            <v>112484.24999999581</v>
          </cell>
          <cell r="I135">
            <v>1573186.75</v>
          </cell>
          <cell r="J135">
            <v>3307161.8700000024</v>
          </cell>
          <cell r="K135">
            <v>4088286.069999997</v>
          </cell>
          <cell r="L135">
            <v>3203964.9799999991</v>
          </cell>
          <cell r="M135">
            <v>2055061.2199999993</v>
          </cell>
          <cell r="N135">
            <v>1117893.2100000004</v>
          </cell>
          <cell r="O135">
            <v>26310.939999998081</v>
          </cell>
          <cell r="P135">
            <v>-1482193.39</v>
          </cell>
          <cell r="Q135">
            <v>-3236367.070000004</v>
          </cell>
        </row>
        <row r="137">
          <cell r="D137" t="str">
            <v>Finance</v>
          </cell>
        </row>
        <row r="138">
          <cell r="B138">
            <v>19</v>
          </cell>
          <cell r="D138" t="str">
            <v>Finance Costs</v>
          </cell>
          <cell r="E138">
            <v>0</v>
          </cell>
          <cell r="F138">
            <v>0</v>
          </cell>
          <cell r="G138">
            <v>0</v>
          </cell>
          <cell r="H138">
            <v>0</v>
          </cell>
          <cell r="I138">
            <v>0</v>
          </cell>
          <cell r="J138">
            <v>0</v>
          </cell>
          <cell r="K138">
            <v>0</v>
          </cell>
          <cell r="L138">
            <v>0</v>
          </cell>
          <cell r="M138">
            <v>0</v>
          </cell>
          <cell r="N138">
            <v>0</v>
          </cell>
          <cell r="O138">
            <v>0</v>
          </cell>
          <cell r="P138">
            <v>0</v>
          </cell>
          <cell r="Q138">
            <v>0</v>
          </cell>
        </row>
        <row r="140">
          <cell r="D140" t="str">
            <v>Depreciation / AM Costs</v>
          </cell>
        </row>
        <row r="141">
          <cell r="B141">
            <v>20</v>
          </cell>
          <cell r="D141" t="str">
            <v>Goodwill Amortisation</v>
          </cell>
          <cell r="E141">
            <v>7598928</v>
          </cell>
          <cell r="F141">
            <v>633244</v>
          </cell>
          <cell r="G141">
            <v>633244</v>
          </cell>
          <cell r="H141">
            <v>633244</v>
          </cell>
          <cell r="I141">
            <v>633244</v>
          </cell>
          <cell r="J141">
            <v>633244</v>
          </cell>
          <cell r="K141">
            <v>633244</v>
          </cell>
          <cell r="L141">
            <v>633244</v>
          </cell>
          <cell r="M141">
            <v>633244</v>
          </cell>
          <cell r="N141">
            <v>633244</v>
          </cell>
          <cell r="O141">
            <v>633244</v>
          </cell>
          <cell r="P141">
            <v>633244</v>
          </cell>
          <cell r="Q141">
            <v>633244</v>
          </cell>
        </row>
        <row r="142">
          <cell r="D142" t="str">
            <v>Depreciation and AM Costs</v>
          </cell>
          <cell r="E142">
            <v>7598928</v>
          </cell>
          <cell r="F142">
            <v>633244</v>
          </cell>
          <cell r="G142">
            <v>633244</v>
          </cell>
          <cell r="H142">
            <v>633244</v>
          </cell>
          <cell r="I142">
            <v>633244</v>
          </cell>
          <cell r="J142">
            <v>633244</v>
          </cell>
          <cell r="K142">
            <v>633244</v>
          </cell>
          <cell r="L142">
            <v>633244</v>
          </cell>
          <cell r="M142">
            <v>633244</v>
          </cell>
          <cell r="N142">
            <v>633244</v>
          </cell>
          <cell r="O142">
            <v>633244</v>
          </cell>
          <cell r="P142">
            <v>633244</v>
          </cell>
          <cell r="Q142">
            <v>633244</v>
          </cell>
        </row>
        <row r="144">
          <cell r="C144" t="str">
            <v>NET OPERATING BEFORE TAX</v>
          </cell>
          <cell r="E144">
            <v>2091424.9299999913</v>
          </cell>
          <cell r="F144">
            <v>-1782543.5799999982</v>
          </cell>
          <cell r="G144">
            <v>-559380.3199999989</v>
          </cell>
          <cell r="H144">
            <v>-520759.75000000419</v>
          </cell>
          <cell r="I144">
            <v>939942.75</v>
          </cell>
          <cell r="J144">
            <v>2673917.8700000024</v>
          </cell>
          <cell r="K144">
            <v>3455042.069999997</v>
          </cell>
          <cell r="L144">
            <v>2570720.9799999991</v>
          </cell>
          <cell r="M144">
            <v>1421817.2199999993</v>
          </cell>
          <cell r="N144">
            <v>484649.21000000043</v>
          </cell>
          <cell r="O144">
            <v>-606933.06000000192</v>
          </cell>
          <cell r="P144">
            <v>-2115437.3899999997</v>
          </cell>
          <cell r="Q144">
            <v>-3869611.070000004</v>
          </cell>
        </row>
        <row r="152">
          <cell r="Q152" t="str">
            <v>Run 12 September 2001 at 14:11</v>
          </cell>
        </row>
        <row r="153">
          <cell r="E153" t="str">
            <v>Annual Total</v>
          </cell>
          <cell r="F153" t="str">
            <v>July</v>
          </cell>
          <cell r="G153" t="str">
            <v>August</v>
          </cell>
          <cell r="H153" t="str">
            <v>September</v>
          </cell>
          <cell r="I153" t="str">
            <v>October</v>
          </cell>
          <cell r="J153" t="str">
            <v>November</v>
          </cell>
          <cell r="K153" t="str">
            <v>December</v>
          </cell>
          <cell r="L153" t="str">
            <v>January</v>
          </cell>
          <cell r="M153" t="str">
            <v>February</v>
          </cell>
          <cell r="N153" t="str">
            <v>March</v>
          </cell>
          <cell r="O153" t="str">
            <v>April</v>
          </cell>
          <cell r="P153" t="str">
            <v>May</v>
          </cell>
          <cell r="Q153" t="str">
            <v>June</v>
          </cell>
        </row>
        <row r="155">
          <cell r="C155" t="str">
            <v>Energy Revenue</v>
          </cell>
        </row>
        <row r="157">
          <cell r="B157">
            <v>0</v>
          </cell>
          <cell r="C157" t="str">
            <v>Sale Volumnes</v>
          </cell>
          <cell r="E157">
            <v>4339768</v>
          </cell>
          <cell r="F157">
            <v>467286</v>
          </cell>
          <cell r="G157">
            <v>924742</v>
          </cell>
          <cell r="H157">
            <v>1326828</v>
          </cell>
          <cell r="I157">
            <v>1694150</v>
          </cell>
          <cell r="J157">
            <v>2040824</v>
          </cell>
          <cell r="K157">
            <v>2374668</v>
          </cell>
          <cell r="L157">
            <v>2699122</v>
          </cell>
          <cell r="M157">
            <v>3027131</v>
          </cell>
          <cell r="N157">
            <v>3368321</v>
          </cell>
          <cell r="O157">
            <v>3704259</v>
          </cell>
          <cell r="P157">
            <v>4104167</v>
          </cell>
          <cell r="Q157">
            <v>4521082</v>
          </cell>
        </row>
        <row r="158">
          <cell r="B158">
            <v>0.5</v>
          </cell>
          <cell r="C158" t="str">
            <v>Purchase Volume</v>
          </cell>
          <cell r="E158">
            <v>4641463</v>
          </cell>
          <cell r="F158">
            <v>498937</v>
          </cell>
          <cell r="G158">
            <v>987371</v>
          </cell>
          <cell r="H158">
            <v>1416629</v>
          </cell>
          <cell r="I158">
            <v>1808687</v>
          </cell>
          <cell r="J158">
            <v>2178670</v>
          </cell>
          <cell r="K158">
            <v>2534942</v>
          </cell>
          <cell r="L158">
            <v>2880858</v>
          </cell>
          <cell r="M158">
            <v>3230473</v>
          </cell>
          <cell r="N158">
            <v>3594054</v>
          </cell>
          <cell r="O158">
            <v>3952086</v>
          </cell>
          <cell r="P158">
            <v>4378346</v>
          </cell>
          <cell r="Q158">
            <v>4822777</v>
          </cell>
        </row>
        <row r="160">
          <cell r="D160" t="str">
            <v>Generation Revenue</v>
          </cell>
        </row>
        <row r="161">
          <cell r="D161" t="str">
            <v>Total Generation Revenue</v>
          </cell>
          <cell r="E161">
            <v>0</v>
          </cell>
          <cell r="F161">
            <v>0</v>
          </cell>
          <cell r="G161">
            <v>0</v>
          </cell>
          <cell r="H161">
            <v>0</v>
          </cell>
          <cell r="I161">
            <v>0</v>
          </cell>
          <cell r="J161">
            <v>0</v>
          </cell>
          <cell r="K161">
            <v>0</v>
          </cell>
          <cell r="L161">
            <v>0</v>
          </cell>
          <cell r="M161">
            <v>0</v>
          </cell>
          <cell r="N161">
            <v>0</v>
          </cell>
          <cell r="O161">
            <v>0</v>
          </cell>
          <cell r="P161">
            <v>0</v>
          </cell>
          <cell r="Q161">
            <v>0</v>
          </cell>
        </row>
        <row r="163">
          <cell r="D163" t="str">
            <v>Retail</v>
          </cell>
        </row>
        <row r="164">
          <cell r="D164" t="str">
            <v>Comalco Margin</v>
          </cell>
          <cell r="E164">
            <v>0</v>
          </cell>
          <cell r="F164">
            <v>0</v>
          </cell>
          <cell r="G164">
            <v>0</v>
          </cell>
          <cell r="H164">
            <v>0</v>
          </cell>
          <cell r="I164">
            <v>0</v>
          </cell>
          <cell r="J164">
            <v>0</v>
          </cell>
          <cell r="K164">
            <v>0</v>
          </cell>
          <cell r="L164">
            <v>0</v>
          </cell>
          <cell r="M164">
            <v>0</v>
          </cell>
          <cell r="N164">
            <v>0</v>
          </cell>
          <cell r="O164">
            <v>0</v>
          </cell>
          <cell r="P164">
            <v>0</v>
          </cell>
          <cell r="Q164">
            <v>0</v>
          </cell>
        </row>
        <row r="166">
          <cell r="D166" t="str">
            <v>Energy Sales -Direct Supp</v>
          </cell>
          <cell r="E166">
            <v>267181125.21000001</v>
          </cell>
          <cell r="F166">
            <v>28583029.350000001</v>
          </cell>
          <cell r="G166">
            <v>56326637.400000006</v>
          </cell>
          <cell r="H166">
            <v>80057056.960000008</v>
          </cell>
          <cell r="I166">
            <v>101175684.84</v>
          </cell>
          <cell r="J166">
            <v>120857698.27000001</v>
          </cell>
          <cell r="K166">
            <v>139444109.65000001</v>
          </cell>
          <cell r="L166">
            <v>157930809.34</v>
          </cell>
          <cell r="M166">
            <v>176928779.38</v>
          </cell>
          <cell r="N166">
            <v>196839595.51999998</v>
          </cell>
          <cell r="O166">
            <v>216832832.50999999</v>
          </cell>
          <cell r="P166">
            <v>241278427.53</v>
          </cell>
          <cell r="Q166">
            <v>267181125.21000001</v>
          </cell>
        </row>
        <row r="167">
          <cell r="E167">
            <v>-19571046.530000005</v>
          </cell>
          <cell r="F167">
            <v>-2171446.14</v>
          </cell>
          <cell r="G167">
            <v>-4288512.91</v>
          </cell>
          <cell r="H167">
            <v>-6091059.04</v>
          </cell>
          <cell r="I167">
            <v>-7616375.4299999997</v>
          </cell>
          <cell r="J167">
            <v>-9033105.9900000002</v>
          </cell>
          <cell r="K167">
            <v>-10374754.630000001</v>
          </cell>
          <cell r="L167">
            <v>-11680510.520000001</v>
          </cell>
          <cell r="M167">
            <v>-13000663.340000002</v>
          </cell>
          <cell r="N167">
            <v>-14378010.160000002</v>
          </cell>
          <cell r="O167">
            <v>-15812550.890000002</v>
          </cell>
          <cell r="P167">
            <v>-17627418.770000003</v>
          </cell>
          <cell r="Q167">
            <v>-19571046.530000005</v>
          </cell>
        </row>
        <row r="168">
          <cell r="B168">
            <v>1</v>
          </cell>
          <cell r="D168" t="str">
            <v>Energy Cost - Direct Supply</v>
          </cell>
          <cell r="E168">
            <v>-201546023.98000002</v>
          </cell>
          <cell r="F168">
            <v>-24268876.719999999</v>
          </cell>
          <cell r="G168">
            <v>-46650046.93</v>
          </cell>
          <cell r="H168">
            <v>-65322473.350000001</v>
          </cell>
          <cell r="I168">
            <v>-80344173.049999997</v>
          </cell>
          <cell r="J168">
            <v>-92330193.75</v>
          </cell>
          <cell r="K168">
            <v>-102569507.8</v>
          </cell>
          <cell r="L168">
            <v>-113630851.27</v>
          </cell>
          <cell r="M168">
            <v>-126310510.27</v>
          </cell>
          <cell r="N168">
            <v>-140797055.12</v>
          </cell>
          <cell r="O168">
            <v>-156357035.34999999</v>
          </cell>
          <cell r="P168">
            <v>-177415668.06</v>
          </cell>
          <cell r="Q168">
            <v>-201546023.98000002</v>
          </cell>
        </row>
        <row r="169">
          <cell r="D169" t="str">
            <v>Bad Debt Adjustments</v>
          </cell>
          <cell r="E169">
            <v>-1364838.77</v>
          </cell>
          <cell r="F169">
            <v>-145004.44</v>
          </cell>
          <cell r="G169">
            <v>-286789.48</v>
          </cell>
          <cell r="H169">
            <v>-410088.35</v>
          </cell>
          <cell r="I169">
            <v>-518401.70999999996</v>
          </cell>
          <cell r="J169">
            <v>-619685.72</v>
          </cell>
          <cell r="K169">
            <v>-716069.85</v>
          </cell>
          <cell r="L169">
            <v>-812220.34</v>
          </cell>
          <cell r="M169">
            <v>-909423.1</v>
          </cell>
          <cell r="N169">
            <v>-1009864.2</v>
          </cell>
          <cell r="O169">
            <v>-1110948.02</v>
          </cell>
          <cell r="P169">
            <v>-1234461.97</v>
          </cell>
          <cell r="Q169">
            <v>-1364838.77</v>
          </cell>
        </row>
        <row r="170">
          <cell r="B170">
            <v>2</v>
          </cell>
          <cell r="D170" t="str">
            <v>Direct Supply Margin</v>
          </cell>
          <cell r="E170">
            <v>44699215.929999992</v>
          </cell>
          <cell r="F170">
            <v>1997702.05</v>
          </cell>
          <cell r="G170">
            <v>5101288.08</v>
          </cell>
          <cell r="H170">
            <v>8233436.2200000007</v>
          </cell>
          <cell r="I170">
            <v>12696734.65</v>
          </cell>
          <cell r="J170">
            <v>18874712.810000002</v>
          </cell>
          <cell r="K170">
            <v>25783777.370000001</v>
          </cell>
          <cell r="L170">
            <v>31807227.210000001</v>
          </cell>
          <cell r="M170">
            <v>36708182.670000002</v>
          </cell>
          <cell r="N170">
            <v>40654666.039999999</v>
          </cell>
          <cell r="O170">
            <v>43552298.25</v>
          </cell>
          <cell r="P170">
            <v>45000878.729999997</v>
          </cell>
          <cell r="Q170">
            <v>44699215.929999992</v>
          </cell>
        </row>
        <row r="171">
          <cell r="D171" t="str">
            <v>Total Retail Revenue</v>
          </cell>
          <cell r="E171">
            <v>44699215.929999992</v>
          </cell>
          <cell r="F171">
            <v>1997702.0500000012</v>
          </cell>
          <cell r="G171">
            <v>5101288.0800000019</v>
          </cell>
          <cell r="H171">
            <v>8233436.2200000007</v>
          </cell>
          <cell r="I171">
            <v>12696734.65</v>
          </cell>
          <cell r="J171">
            <v>18874712.810000002</v>
          </cell>
          <cell r="K171">
            <v>25783777.370000001</v>
          </cell>
          <cell r="L171">
            <v>31807227.210000001</v>
          </cell>
          <cell r="M171">
            <v>36708182.670000002</v>
          </cell>
          <cell r="N171">
            <v>40654666.039999999</v>
          </cell>
          <cell r="O171">
            <v>43552298.25</v>
          </cell>
          <cell r="P171">
            <v>45000878.729999997</v>
          </cell>
          <cell r="Q171">
            <v>44699215.929999992</v>
          </cell>
        </row>
        <row r="172">
          <cell r="B172">
            <v>3</v>
          </cell>
        </row>
        <row r="173">
          <cell r="B173">
            <v>4</v>
          </cell>
          <cell r="D173" t="str">
            <v>Wholesale</v>
          </cell>
        </row>
        <row r="174">
          <cell r="B174">
            <v>5</v>
          </cell>
          <cell r="D174" t="str">
            <v>Total Hedge Margin</v>
          </cell>
          <cell r="E174">
            <v>0</v>
          </cell>
          <cell r="F174">
            <v>0</v>
          </cell>
          <cell r="G174">
            <v>0</v>
          </cell>
          <cell r="H174">
            <v>0</v>
          </cell>
          <cell r="I174">
            <v>0</v>
          </cell>
          <cell r="J174">
            <v>0</v>
          </cell>
          <cell r="K174">
            <v>0</v>
          </cell>
          <cell r="L174">
            <v>0</v>
          </cell>
          <cell r="M174">
            <v>0</v>
          </cell>
          <cell r="N174">
            <v>0</v>
          </cell>
          <cell r="O174">
            <v>0</v>
          </cell>
          <cell r="P174">
            <v>0</v>
          </cell>
          <cell r="Q174">
            <v>0</v>
          </cell>
        </row>
        <row r="176">
          <cell r="C176" t="str">
            <v>TOTAL ENERGY REVENUE</v>
          </cell>
          <cell r="E176">
            <v>44699215.929999992</v>
          </cell>
          <cell r="F176">
            <v>1997702.0500000012</v>
          </cell>
          <cell r="G176">
            <v>5101288.0800000019</v>
          </cell>
          <cell r="H176">
            <v>8233436.2200000007</v>
          </cell>
          <cell r="I176">
            <v>12696734.65</v>
          </cell>
          <cell r="J176">
            <v>18874712.810000002</v>
          </cell>
          <cell r="K176">
            <v>25783777.370000001</v>
          </cell>
          <cell r="L176">
            <v>31807227.210000001</v>
          </cell>
          <cell r="M176">
            <v>36708182.670000002</v>
          </cell>
          <cell r="N176">
            <v>40654666.039999999</v>
          </cell>
          <cell r="O176">
            <v>43552298.25</v>
          </cell>
          <cell r="P176">
            <v>45000878.729999997</v>
          </cell>
          <cell r="Q176">
            <v>44699215.929999992</v>
          </cell>
        </row>
        <row r="178">
          <cell r="C178" t="str">
            <v>Transmission and Distribution Costs</v>
          </cell>
        </row>
        <row r="179">
          <cell r="D179" t="str">
            <v>Connection Charges</v>
          </cell>
          <cell r="E179">
            <v>0</v>
          </cell>
          <cell r="F179">
            <v>0</v>
          </cell>
          <cell r="G179">
            <v>0</v>
          </cell>
          <cell r="H179">
            <v>0</v>
          </cell>
          <cell r="I179">
            <v>0</v>
          </cell>
          <cell r="J179">
            <v>0</v>
          </cell>
          <cell r="K179">
            <v>0</v>
          </cell>
          <cell r="L179">
            <v>0</v>
          </cell>
          <cell r="M179">
            <v>0</v>
          </cell>
          <cell r="N179">
            <v>0</v>
          </cell>
          <cell r="O179">
            <v>0</v>
          </cell>
          <cell r="P179">
            <v>0</v>
          </cell>
          <cell r="Q179">
            <v>0</v>
          </cell>
        </row>
        <row r="181">
          <cell r="D181" t="str">
            <v>Network</v>
          </cell>
        </row>
        <row r="182">
          <cell r="D182" t="str">
            <v>Line Revenue</v>
          </cell>
          <cell r="E182">
            <v>183451132.17999998</v>
          </cell>
          <cell r="F182">
            <v>19392284.34</v>
          </cell>
          <cell r="G182">
            <v>38550857.890000001</v>
          </cell>
          <cell r="H182">
            <v>55560561.450000003</v>
          </cell>
          <cell r="I182">
            <v>70186886.629999995</v>
          </cell>
          <cell r="J182">
            <v>83906711.329999998</v>
          </cell>
          <cell r="K182">
            <v>97088842.109999999</v>
          </cell>
          <cell r="L182">
            <v>110292804.72</v>
          </cell>
          <cell r="M182">
            <v>123336255.81</v>
          </cell>
          <cell r="N182">
            <v>136546305.53999999</v>
          </cell>
          <cell r="O182">
            <v>149888175.39999998</v>
          </cell>
          <cell r="P182">
            <v>166254398.13999999</v>
          </cell>
          <cell r="Q182">
            <v>183451132.17999998</v>
          </cell>
        </row>
        <row r="183">
          <cell r="D183" t="str">
            <v>Line Charges</v>
          </cell>
          <cell r="E183">
            <v>-185285643.50999999</v>
          </cell>
          <cell r="F183">
            <v>-19586207.18</v>
          </cell>
          <cell r="G183">
            <v>-38936366.469999999</v>
          </cell>
          <cell r="H183">
            <v>-56116167.07</v>
          </cell>
          <cell r="I183">
            <v>-70888755.5</v>
          </cell>
          <cell r="J183">
            <v>-84745778.439999998</v>
          </cell>
          <cell r="K183">
            <v>-98059730.530000001</v>
          </cell>
          <cell r="L183">
            <v>-111395732.77</v>
          </cell>
          <cell r="M183">
            <v>-124569618.36999999</v>
          </cell>
          <cell r="N183">
            <v>-137911768.59999999</v>
          </cell>
          <cell r="O183">
            <v>-151387057.16</v>
          </cell>
          <cell r="P183">
            <v>-167916942.13</v>
          </cell>
          <cell r="Q183">
            <v>-185285643.50999999</v>
          </cell>
        </row>
        <row r="184">
          <cell r="D184" t="str">
            <v>Total Network Loses</v>
          </cell>
          <cell r="E184">
            <v>-1834511.33</v>
          </cell>
          <cell r="F184">
            <v>-193922.84</v>
          </cell>
          <cell r="G184">
            <v>-385508.57999999833</v>
          </cell>
          <cell r="H184">
            <v>-555605.62000000116</v>
          </cell>
          <cell r="I184">
            <v>-701868.87000000116</v>
          </cell>
          <cell r="J184">
            <v>-839067.11000000115</v>
          </cell>
          <cell r="K184">
            <v>-970888.42000000167</v>
          </cell>
          <cell r="L184">
            <v>-1102928.0500000026</v>
          </cell>
          <cell r="M184">
            <v>-1233362.5600000026</v>
          </cell>
          <cell r="N184">
            <v>-1365463.0600000026</v>
          </cell>
          <cell r="O184">
            <v>-1498881.7600000037</v>
          </cell>
          <cell r="P184">
            <v>-1662543.9900000037</v>
          </cell>
          <cell r="Q184">
            <v>-1834511.3300000038</v>
          </cell>
        </row>
        <row r="185">
          <cell r="B185">
            <v>6</v>
          </cell>
          <cell r="D185" t="str">
            <v>Total Transmission &amp; Distribution Costs</v>
          </cell>
          <cell r="E185">
            <v>-1834511.33</v>
          </cell>
          <cell r="F185">
            <v>-193922.83999999991</v>
          </cell>
          <cell r="G185">
            <v>-385508.57999999827</v>
          </cell>
          <cell r="H185">
            <v>-555605.62000000104</v>
          </cell>
          <cell r="I185">
            <v>-701868.87000000104</v>
          </cell>
          <cell r="J185">
            <v>-839067.11000000115</v>
          </cell>
          <cell r="K185">
            <v>-970888.42000000167</v>
          </cell>
          <cell r="L185">
            <v>-1102928.0500000026</v>
          </cell>
          <cell r="M185">
            <v>-1233362.5600000024</v>
          </cell>
          <cell r="N185">
            <v>-1365463.0600000024</v>
          </cell>
          <cell r="O185">
            <v>-1498881.7600000035</v>
          </cell>
          <cell r="P185">
            <v>-1662543.9900000037</v>
          </cell>
          <cell r="Q185">
            <v>-1834511.3300000036</v>
          </cell>
        </row>
        <row r="187">
          <cell r="D187" t="str">
            <v>Other Income</v>
          </cell>
        </row>
        <row r="188">
          <cell r="D188" t="str">
            <v>Miscellaneous Income</v>
          </cell>
          <cell r="E188">
            <v>925722.6</v>
          </cell>
          <cell r="F188">
            <v>77143.55</v>
          </cell>
          <cell r="G188">
            <v>154287.1</v>
          </cell>
          <cell r="H188">
            <v>231430.65000000002</v>
          </cell>
          <cell r="I188">
            <v>308574.2</v>
          </cell>
          <cell r="J188">
            <v>385717.75</v>
          </cell>
          <cell r="K188">
            <v>462861.3</v>
          </cell>
          <cell r="L188">
            <v>540004.85</v>
          </cell>
          <cell r="M188">
            <v>617148.4</v>
          </cell>
          <cell r="N188">
            <v>694291.95000000007</v>
          </cell>
          <cell r="O188">
            <v>771435.50000000012</v>
          </cell>
          <cell r="P188">
            <v>848579.05000000016</v>
          </cell>
          <cell r="Q188">
            <v>925722.60000000021</v>
          </cell>
        </row>
        <row r="189">
          <cell r="E189">
            <v>3387972</v>
          </cell>
          <cell r="F189">
            <v>286193.37</v>
          </cell>
          <cell r="G189">
            <v>571921.90999999992</v>
          </cell>
          <cell r="H189">
            <v>854876.44</v>
          </cell>
          <cell r="I189">
            <v>1139675.31</v>
          </cell>
          <cell r="J189">
            <v>1421730.1600000001</v>
          </cell>
          <cell r="K189">
            <v>1705599.36</v>
          </cell>
          <cell r="L189">
            <v>1989003.73</v>
          </cell>
          <cell r="M189">
            <v>2265240.65</v>
          </cell>
          <cell r="N189">
            <v>2547715.35</v>
          </cell>
          <cell r="O189">
            <v>2827521</v>
          </cell>
          <cell r="P189">
            <v>3109066.0300000003</v>
          </cell>
          <cell r="Q189">
            <v>3387972</v>
          </cell>
        </row>
        <row r="190">
          <cell r="B190">
            <v>7</v>
          </cell>
          <cell r="D190" t="str">
            <v>Other Income</v>
          </cell>
          <cell r="E190">
            <v>4313694.5999999996</v>
          </cell>
          <cell r="F190">
            <v>363336.92</v>
          </cell>
          <cell r="G190">
            <v>726209.01</v>
          </cell>
          <cell r="H190">
            <v>1086307.0900000001</v>
          </cell>
          <cell r="I190">
            <v>1448249.51</v>
          </cell>
          <cell r="J190">
            <v>1807447.9100000001</v>
          </cell>
          <cell r="K190">
            <v>2168460.66</v>
          </cell>
          <cell r="L190">
            <v>2529008.58</v>
          </cell>
          <cell r="M190">
            <v>2882389.05</v>
          </cell>
          <cell r="N190">
            <v>3242007.3</v>
          </cell>
          <cell r="O190">
            <v>3598956.5</v>
          </cell>
          <cell r="P190">
            <v>3957645.08</v>
          </cell>
          <cell r="Q190">
            <v>4313694.5999999996</v>
          </cell>
        </row>
        <row r="192">
          <cell r="C192" t="str">
            <v>GROSS CONTRIBUTION</v>
          </cell>
          <cell r="E192">
            <v>47178399.199999988</v>
          </cell>
          <cell r="F192">
            <v>2167116.1300000013</v>
          </cell>
          <cell r="G192">
            <v>5441988.5100000035</v>
          </cell>
          <cell r="H192">
            <v>8764137.6899999995</v>
          </cell>
          <cell r="I192">
            <v>13443115.289999999</v>
          </cell>
          <cell r="J192">
            <v>19843093.609999999</v>
          </cell>
          <cell r="K192">
            <v>26981349.609999996</v>
          </cell>
          <cell r="L192">
            <v>33233307.739999995</v>
          </cell>
          <cell r="M192">
            <v>38357209.159999996</v>
          </cell>
          <cell r="N192">
            <v>42531210.279999994</v>
          </cell>
          <cell r="O192">
            <v>45652372.989999995</v>
          </cell>
          <cell r="P192">
            <v>47295979.819999993</v>
          </cell>
          <cell r="Q192">
            <v>47178399.199999988</v>
          </cell>
        </row>
        <row r="194">
          <cell r="C194" t="str">
            <v>Expenses</v>
          </cell>
        </row>
        <row r="195">
          <cell r="D195" t="str">
            <v>Staff costs</v>
          </cell>
        </row>
        <row r="196">
          <cell r="D196" t="str">
            <v>Salary / Pay</v>
          </cell>
          <cell r="E196">
            <v>3796856.76</v>
          </cell>
          <cell r="F196">
            <v>314872.02</v>
          </cell>
          <cell r="G196">
            <v>629744.04</v>
          </cell>
          <cell r="H196">
            <v>944616.06</v>
          </cell>
          <cell r="I196">
            <v>1259488.08</v>
          </cell>
          <cell r="J196">
            <v>1574360.1</v>
          </cell>
          <cell r="K196">
            <v>1883207.07</v>
          </cell>
          <cell r="L196">
            <v>2192054.04</v>
          </cell>
          <cell r="M196">
            <v>2506926.06</v>
          </cell>
          <cell r="N196">
            <v>2821798.08</v>
          </cell>
          <cell r="O196">
            <v>3146817.64</v>
          </cell>
          <cell r="P196">
            <v>3471837.2</v>
          </cell>
          <cell r="Q196">
            <v>3796856.7600000002</v>
          </cell>
        </row>
        <row r="197">
          <cell r="D197" t="str">
            <v>Bonus</v>
          </cell>
          <cell r="E197">
            <v>576378.44999999995</v>
          </cell>
          <cell r="F197">
            <v>47646.64</v>
          </cell>
          <cell r="G197">
            <v>95293.28</v>
          </cell>
          <cell r="H197">
            <v>142939.91999999998</v>
          </cell>
          <cell r="I197">
            <v>190586.56</v>
          </cell>
          <cell r="J197">
            <v>238233.2</v>
          </cell>
          <cell r="K197">
            <v>285879.84000000003</v>
          </cell>
          <cell r="L197">
            <v>333526.48000000004</v>
          </cell>
          <cell r="M197">
            <v>381173.12000000005</v>
          </cell>
          <cell r="N197">
            <v>428819.76000000007</v>
          </cell>
          <cell r="O197">
            <v>478005.99000000005</v>
          </cell>
          <cell r="P197">
            <v>527192.22000000009</v>
          </cell>
          <cell r="Q197">
            <v>576378.45000000007</v>
          </cell>
        </row>
        <row r="198">
          <cell r="E198">
            <v>59600.04</v>
          </cell>
          <cell r="F198">
            <v>4466.67</v>
          </cell>
          <cell r="G198">
            <v>8933.34</v>
          </cell>
          <cell r="H198">
            <v>13400.01</v>
          </cell>
          <cell r="I198">
            <v>17866.68</v>
          </cell>
          <cell r="J198">
            <v>22333.35</v>
          </cell>
          <cell r="K198">
            <v>27800.019999999997</v>
          </cell>
          <cell r="L198">
            <v>36266.689999999995</v>
          </cell>
          <cell r="M198">
            <v>41733.359999999993</v>
          </cell>
          <cell r="N198">
            <v>46200.029999999992</v>
          </cell>
          <cell r="O198">
            <v>50666.69999999999</v>
          </cell>
          <cell r="P198">
            <v>55133.369999999988</v>
          </cell>
          <cell r="Q198">
            <v>59600.039999999986</v>
          </cell>
        </row>
        <row r="199">
          <cell r="D199" t="str">
            <v>Accident Insurance</v>
          </cell>
          <cell r="E199">
            <v>63083.839999999997</v>
          </cell>
          <cell r="F199">
            <v>5320.66</v>
          </cell>
          <cell r="G199">
            <v>10641.32</v>
          </cell>
          <cell r="H199">
            <v>15961.98</v>
          </cell>
          <cell r="I199">
            <v>21282.639999999999</v>
          </cell>
          <cell r="J199">
            <v>26466.66</v>
          </cell>
          <cell r="K199">
            <v>31564.52</v>
          </cell>
          <cell r="L199">
            <v>36662.379999999997</v>
          </cell>
          <cell r="M199">
            <v>41846.399999999994</v>
          </cell>
          <cell r="N199">
            <v>47030.42</v>
          </cell>
          <cell r="O199">
            <v>52381.56</v>
          </cell>
          <cell r="P199">
            <v>57732.7</v>
          </cell>
          <cell r="Q199">
            <v>63083.839999999997</v>
          </cell>
        </row>
        <row r="200">
          <cell r="E200">
            <v>8700</v>
          </cell>
          <cell r="F200">
            <v>0</v>
          </cell>
          <cell r="G200">
            <v>0</v>
          </cell>
          <cell r="H200">
            <v>2175</v>
          </cell>
          <cell r="I200">
            <v>2175</v>
          </cell>
          <cell r="J200">
            <v>2175</v>
          </cell>
          <cell r="K200">
            <v>4350</v>
          </cell>
          <cell r="L200">
            <v>4350</v>
          </cell>
          <cell r="M200">
            <v>4350</v>
          </cell>
          <cell r="N200">
            <v>6525</v>
          </cell>
          <cell r="O200">
            <v>6525</v>
          </cell>
          <cell r="P200">
            <v>6525</v>
          </cell>
          <cell r="Q200">
            <v>8700</v>
          </cell>
        </row>
        <row r="201">
          <cell r="E201">
            <v>1000</v>
          </cell>
          <cell r="F201">
            <v>1000</v>
          </cell>
          <cell r="G201">
            <v>1000</v>
          </cell>
          <cell r="H201">
            <v>1000</v>
          </cell>
          <cell r="I201">
            <v>1000</v>
          </cell>
          <cell r="J201">
            <v>1000</v>
          </cell>
          <cell r="K201">
            <v>1000</v>
          </cell>
          <cell r="L201">
            <v>1000</v>
          </cell>
          <cell r="M201">
            <v>1000</v>
          </cell>
          <cell r="N201">
            <v>1000</v>
          </cell>
          <cell r="O201">
            <v>1000</v>
          </cell>
          <cell r="P201">
            <v>1000</v>
          </cell>
          <cell r="Q201">
            <v>1000</v>
          </cell>
        </row>
        <row r="202">
          <cell r="D202" t="str">
            <v>Recruitment Costs</v>
          </cell>
          <cell r="E202">
            <v>114124.55</v>
          </cell>
          <cell r="F202">
            <v>93299.57</v>
          </cell>
          <cell r="G202">
            <v>95192.75</v>
          </cell>
          <cell r="H202">
            <v>97085.93</v>
          </cell>
          <cell r="I202">
            <v>98979.109999999986</v>
          </cell>
          <cell r="J202">
            <v>100872.28999999998</v>
          </cell>
          <cell r="K202">
            <v>102765.46999999997</v>
          </cell>
          <cell r="L202">
            <v>104658.64999999997</v>
          </cell>
          <cell r="M202">
            <v>106551.82999999996</v>
          </cell>
          <cell r="N202">
            <v>108445.00999999995</v>
          </cell>
          <cell r="O202">
            <v>110338.18999999994</v>
          </cell>
          <cell r="P202">
            <v>112231.36999999994</v>
          </cell>
          <cell r="Q202">
            <v>114124.54999999993</v>
          </cell>
        </row>
        <row r="203">
          <cell r="D203" t="str">
            <v>Training &amp; Conference Costs</v>
          </cell>
          <cell r="E203">
            <v>152650</v>
          </cell>
          <cell r="F203">
            <v>12500</v>
          </cell>
          <cell r="G203">
            <v>25500</v>
          </cell>
          <cell r="H203">
            <v>38000</v>
          </cell>
          <cell r="I203">
            <v>51000</v>
          </cell>
          <cell r="J203">
            <v>64500</v>
          </cell>
          <cell r="K203">
            <v>76000</v>
          </cell>
          <cell r="L203">
            <v>88150</v>
          </cell>
          <cell r="M203">
            <v>100650</v>
          </cell>
          <cell r="N203">
            <v>113150</v>
          </cell>
          <cell r="O203">
            <v>127650</v>
          </cell>
          <cell r="P203">
            <v>140150</v>
          </cell>
          <cell r="Q203">
            <v>152650</v>
          </cell>
        </row>
        <row r="204">
          <cell r="D204" t="str">
            <v>Training-TRAVEL &amp; ACCOMM costs</v>
          </cell>
          <cell r="E204">
            <v>16220</v>
          </cell>
          <cell r="F204">
            <v>1000</v>
          </cell>
          <cell r="G204">
            <v>2700</v>
          </cell>
          <cell r="H204">
            <v>3700</v>
          </cell>
          <cell r="I204">
            <v>5400</v>
          </cell>
          <cell r="J204">
            <v>6400</v>
          </cell>
          <cell r="K204">
            <v>7400</v>
          </cell>
          <cell r="L204">
            <v>10520</v>
          </cell>
          <cell r="M204">
            <v>11520</v>
          </cell>
          <cell r="N204">
            <v>12520</v>
          </cell>
          <cell r="O204">
            <v>14220</v>
          </cell>
          <cell r="P204">
            <v>15220</v>
          </cell>
          <cell r="Q204">
            <v>16220</v>
          </cell>
        </row>
        <row r="205">
          <cell r="B205">
            <v>8</v>
          </cell>
          <cell r="D205" t="str">
            <v>Staff Costs</v>
          </cell>
          <cell r="E205">
            <v>4788613.6399999997</v>
          </cell>
          <cell r="F205">
            <v>480105.56</v>
          </cell>
          <cell r="G205">
            <v>869004.73</v>
          </cell>
          <cell r="H205">
            <v>1258878.8999999999</v>
          </cell>
          <cell r="I205">
            <v>1647778.0699999998</v>
          </cell>
          <cell r="J205">
            <v>2036340.5999999999</v>
          </cell>
          <cell r="K205">
            <v>2419966.92</v>
          </cell>
          <cell r="L205">
            <v>2807188.2399999998</v>
          </cell>
          <cell r="M205">
            <v>3195750.7699999996</v>
          </cell>
          <cell r="N205">
            <v>3585488.3</v>
          </cell>
          <cell r="O205">
            <v>3987605.08</v>
          </cell>
          <cell r="P205">
            <v>4387021.8600000003</v>
          </cell>
          <cell r="Q205">
            <v>4788613.6400000006</v>
          </cell>
        </row>
        <row r="207">
          <cell r="D207" t="str">
            <v>Outsourced Services</v>
          </cell>
        </row>
        <row r="208">
          <cell r="D208" t="str">
            <v>Contractor/Consultant General</v>
          </cell>
          <cell r="E208">
            <v>1283100.07</v>
          </cell>
          <cell r="F208">
            <v>146966.67000000001</v>
          </cell>
          <cell r="G208">
            <v>293933.34000000003</v>
          </cell>
          <cell r="H208">
            <v>470900.01</v>
          </cell>
          <cell r="I208">
            <v>584533.35</v>
          </cell>
          <cell r="J208">
            <v>698166.69</v>
          </cell>
          <cell r="K208">
            <v>780300.02999999991</v>
          </cell>
          <cell r="L208">
            <v>872433.36999999988</v>
          </cell>
          <cell r="M208">
            <v>954566.70999999985</v>
          </cell>
          <cell r="N208">
            <v>1036700.0499999998</v>
          </cell>
          <cell r="O208">
            <v>1118833.3899999999</v>
          </cell>
          <cell r="P208">
            <v>1200966.73</v>
          </cell>
          <cell r="Q208">
            <v>1283100.07</v>
          </cell>
        </row>
        <row r="209">
          <cell r="D209" t="str">
            <v>Legal Advice</v>
          </cell>
          <cell r="E209">
            <v>75000</v>
          </cell>
          <cell r="F209">
            <v>6250</v>
          </cell>
          <cell r="G209">
            <v>12500</v>
          </cell>
          <cell r="H209">
            <v>18750</v>
          </cell>
          <cell r="I209">
            <v>25000</v>
          </cell>
          <cell r="J209">
            <v>31250</v>
          </cell>
          <cell r="K209">
            <v>37500</v>
          </cell>
          <cell r="L209">
            <v>43750</v>
          </cell>
          <cell r="M209">
            <v>50000</v>
          </cell>
          <cell r="N209">
            <v>56250</v>
          </cell>
          <cell r="O209">
            <v>62500</v>
          </cell>
          <cell r="P209">
            <v>68750</v>
          </cell>
          <cell r="Q209">
            <v>75000</v>
          </cell>
        </row>
        <row r="210">
          <cell r="B210">
            <v>10</v>
          </cell>
          <cell r="D210" t="str">
            <v>Outsourced Services</v>
          </cell>
          <cell r="E210">
            <v>1358100.07</v>
          </cell>
          <cell r="F210">
            <v>153216.67000000001</v>
          </cell>
          <cell r="G210">
            <v>306433.34000000003</v>
          </cell>
          <cell r="H210">
            <v>489650.01</v>
          </cell>
          <cell r="I210">
            <v>609533.35</v>
          </cell>
          <cell r="J210">
            <v>729416.69</v>
          </cell>
          <cell r="K210">
            <v>817800.02999999991</v>
          </cell>
          <cell r="L210">
            <v>916183.36999999988</v>
          </cell>
          <cell r="M210">
            <v>1004566.7099999998</v>
          </cell>
          <cell r="N210">
            <v>1092950.0499999998</v>
          </cell>
          <cell r="O210">
            <v>1181333.3899999999</v>
          </cell>
          <cell r="P210">
            <v>1269716.73</v>
          </cell>
          <cell r="Q210">
            <v>1358100.07</v>
          </cell>
        </row>
        <row r="212">
          <cell r="D212" t="str">
            <v>Plant / Vehicle / Property</v>
          </cell>
        </row>
        <row r="213">
          <cell r="E213">
            <v>9720</v>
          </cell>
          <cell r="F213">
            <v>810</v>
          </cell>
          <cell r="G213">
            <v>1620</v>
          </cell>
          <cell r="H213">
            <v>2430</v>
          </cell>
          <cell r="I213">
            <v>3240</v>
          </cell>
          <cell r="J213">
            <v>4050</v>
          </cell>
          <cell r="K213">
            <v>4860</v>
          </cell>
          <cell r="L213">
            <v>5670</v>
          </cell>
          <cell r="M213">
            <v>6480</v>
          </cell>
          <cell r="N213">
            <v>7290</v>
          </cell>
          <cell r="O213">
            <v>8100</v>
          </cell>
          <cell r="P213">
            <v>8910</v>
          </cell>
          <cell r="Q213">
            <v>9720</v>
          </cell>
        </row>
        <row r="214">
          <cell r="E214">
            <v>2760</v>
          </cell>
          <cell r="F214">
            <v>230</v>
          </cell>
          <cell r="G214">
            <v>460</v>
          </cell>
          <cell r="H214">
            <v>690</v>
          </cell>
          <cell r="I214">
            <v>920</v>
          </cell>
          <cell r="J214">
            <v>1150</v>
          </cell>
          <cell r="K214">
            <v>1380</v>
          </cell>
          <cell r="L214">
            <v>1610</v>
          </cell>
          <cell r="M214">
            <v>1840</v>
          </cell>
          <cell r="N214">
            <v>2070</v>
          </cell>
          <cell r="O214">
            <v>2300</v>
          </cell>
          <cell r="P214">
            <v>2530</v>
          </cell>
          <cell r="Q214">
            <v>2760</v>
          </cell>
        </row>
        <row r="215">
          <cell r="E215">
            <v>1200</v>
          </cell>
          <cell r="F215">
            <v>100</v>
          </cell>
          <cell r="G215">
            <v>200</v>
          </cell>
          <cell r="H215">
            <v>300</v>
          </cell>
          <cell r="I215">
            <v>400</v>
          </cell>
          <cell r="J215">
            <v>500</v>
          </cell>
          <cell r="K215">
            <v>600</v>
          </cell>
          <cell r="L215">
            <v>700</v>
          </cell>
          <cell r="M215">
            <v>800</v>
          </cell>
          <cell r="N215">
            <v>900</v>
          </cell>
          <cell r="O215">
            <v>1000</v>
          </cell>
          <cell r="P215">
            <v>1100</v>
          </cell>
          <cell r="Q215">
            <v>1200</v>
          </cell>
        </row>
        <row r="216">
          <cell r="D216" t="str">
            <v>Land &amp; Buildings Costs RENT</v>
          </cell>
          <cell r="E216">
            <v>432000</v>
          </cell>
          <cell r="F216">
            <v>36000</v>
          </cell>
          <cell r="G216">
            <v>72000</v>
          </cell>
          <cell r="H216">
            <v>108000</v>
          </cell>
          <cell r="I216">
            <v>144000</v>
          </cell>
          <cell r="J216">
            <v>180000</v>
          </cell>
          <cell r="K216">
            <v>216000</v>
          </cell>
          <cell r="L216">
            <v>252000</v>
          </cell>
          <cell r="M216">
            <v>288000</v>
          </cell>
          <cell r="N216">
            <v>324000</v>
          </cell>
          <cell r="O216">
            <v>360000</v>
          </cell>
          <cell r="P216">
            <v>396000</v>
          </cell>
          <cell r="Q216">
            <v>432000</v>
          </cell>
        </row>
        <row r="217">
          <cell r="D217" t="str">
            <v>Land &amp; Buildings Costs MTCE</v>
          </cell>
          <cell r="E217">
            <v>6000</v>
          </cell>
          <cell r="F217">
            <v>500</v>
          </cell>
          <cell r="G217">
            <v>1000</v>
          </cell>
          <cell r="H217">
            <v>1500</v>
          </cell>
          <cell r="I217">
            <v>2000</v>
          </cell>
          <cell r="J217">
            <v>2500</v>
          </cell>
          <cell r="K217">
            <v>3000</v>
          </cell>
          <cell r="L217">
            <v>3500</v>
          </cell>
          <cell r="M217">
            <v>4000</v>
          </cell>
          <cell r="N217">
            <v>4500</v>
          </cell>
          <cell r="O217">
            <v>5000</v>
          </cell>
          <cell r="P217">
            <v>5500</v>
          </cell>
          <cell r="Q217">
            <v>6000</v>
          </cell>
        </row>
        <row r="218">
          <cell r="D218" t="str">
            <v>Building Operating Costs</v>
          </cell>
          <cell r="E218">
            <v>103898.4</v>
          </cell>
          <cell r="F218">
            <v>8658.2000000000007</v>
          </cell>
          <cell r="G218">
            <v>17316.400000000001</v>
          </cell>
          <cell r="H218">
            <v>25974.600000000002</v>
          </cell>
          <cell r="I218">
            <v>34632.800000000003</v>
          </cell>
          <cell r="J218">
            <v>43291</v>
          </cell>
          <cell r="K218">
            <v>51949.2</v>
          </cell>
          <cell r="L218">
            <v>60607.399999999994</v>
          </cell>
          <cell r="M218">
            <v>69265.599999999991</v>
          </cell>
          <cell r="N218">
            <v>77923.799999999988</v>
          </cell>
          <cell r="O218">
            <v>86581.999999999985</v>
          </cell>
          <cell r="P218">
            <v>95240.199999999983</v>
          </cell>
          <cell r="Q218">
            <v>103898.39999999998</v>
          </cell>
        </row>
        <row r="219">
          <cell r="B219">
            <v>11</v>
          </cell>
          <cell r="D219" t="str">
            <v>Plant, Vehicles and Property</v>
          </cell>
          <cell r="E219">
            <v>555578.4</v>
          </cell>
          <cell r="F219">
            <v>46298.2</v>
          </cell>
          <cell r="G219">
            <v>92596.4</v>
          </cell>
          <cell r="H219">
            <v>138894.59999999998</v>
          </cell>
          <cell r="I219">
            <v>185192.8</v>
          </cell>
          <cell r="J219">
            <v>231491</v>
          </cell>
          <cell r="K219">
            <v>277789.2</v>
          </cell>
          <cell r="L219">
            <v>324087.40000000002</v>
          </cell>
          <cell r="M219">
            <v>370385.60000000003</v>
          </cell>
          <cell r="N219">
            <v>416683.80000000005</v>
          </cell>
          <cell r="O219">
            <v>462982.00000000006</v>
          </cell>
          <cell r="P219">
            <v>509280.20000000007</v>
          </cell>
          <cell r="Q219">
            <v>555578.4</v>
          </cell>
        </row>
        <row r="221">
          <cell r="C221" t="str">
            <v>Retail Support</v>
          </cell>
        </row>
        <row r="222">
          <cell r="D222" t="str">
            <v>Meter Leasing</v>
          </cell>
          <cell r="E222">
            <v>8991055.040000001</v>
          </cell>
          <cell r="F222">
            <v>756944.42</v>
          </cell>
          <cell r="G222">
            <v>1513296.84</v>
          </cell>
          <cell r="H222">
            <v>2268909.2600000002</v>
          </cell>
          <cell r="I222">
            <v>3024151.68</v>
          </cell>
          <cell r="J222">
            <v>3778950.1</v>
          </cell>
          <cell r="K222">
            <v>4533230.5200000005</v>
          </cell>
          <cell r="L222">
            <v>5279666.9400000004</v>
          </cell>
          <cell r="M222">
            <v>6023587.3600000003</v>
          </cell>
          <cell r="N222">
            <v>6766323.7800000003</v>
          </cell>
          <cell r="O222">
            <v>7508690.2000000002</v>
          </cell>
          <cell r="P222">
            <v>8249946.6200000001</v>
          </cell>
          <cell r="Q222">
            <v>8991055.040000001</v>
          </cell>
        </row>
        <row r="223">
          <cell r="D223" t="str">
            <v>Meter Management</v>
          </cell>
          <cell r="E223">
            <v>180000</v>
          </cell>
          <cell r="F223">
            <v>15000</v>
          </cell>
          <cell r="G223">
            <v>30000</v>
          </cell>
          <cell r="H223">
            <v>45000</v>
          </cell>
          <cell r="I223">
            <v>60000</v>
          </cell>
          <cell r="J223">
            <v>75000</v>
          </cell>
          <cell r="K223">
            <v>90000</v>
          </cell>
          <cell r="L223">
            <v>105000</v>
          </cell>
          <cell r="M223">
            <v>120000</v>
          </cell>
          <cell r="N223">
            <v>135000</v>
          </cell>
          <cell r="O223">
            <v>150000</v>
          </cell>
          <cell r="P223">
            <v>165000</v>
          </cell>
          <cell r="Q223">
            <v>180000</v>
          </cell>
        </row>
        <row r="224">
          <cell r="D224" t="str">
            <v>ROC Meter Reading</v>
          </cell>
          <cell r="E224">
            <v>2812808.04</v>
          </cell>
          <cell r="F224">
            <v>234400.67</v>
          </cell>
          <cell r="G224">
            <v>468801.34</v>
          </cell>
          <cell r="H224">
            <v>703202.01</v>
          </cell>
          <cell r="I224">
            <v>937602.68</v>
          </cell>
          <cell r="J224">
            <v>1172003.3500000001</v>
          </cell>
          <cell r="K224">
            <v>1406404.02</v>
          </cell>
          <cell r="L224">
            <v>1640804.69</v>
          </cell>
          <cell r="M224">
            <v>1875205.3599999999</v>
          </cell>
          <cell r="N224">
            <v>2109606.0299999998</v>
          </cell>
          <cell r="O224">
            <v>2344006.6999999997</v>
          </cell>
          <cell r="P224">
            <v>2578407.3699999996</v>
          </cell>
          <cell r="Q224">
            <v>2812808.0399999996</v>
          </cell>
        </row>
        <row r="225">
          <cell r="D225" t="str">
            <v>Invoice Processing</v>
          </cell>
          <cell r="E225">
            <v>876684</v>
          </cell>
          <cell r="F225">
            <v>73057</v>
          </cell>
          <cell r="G225">
            <v>146114</v>
          </cell>
          <cell r="H225">
            <v>219171</v>
          </cell>
          <cell r="I225">
            <v>292228</v>
          </cell>
          <cell r="J225">
            <v>365285</v>
          </cell>
          <cell r="K225">
            <v>438342</v>
          </cell>
          <cell r="L225">
            <v>511399</v>
          </cell>
          <cell r="M225">
            <v>584456</v>
          </cell>
          <cell r="N225">
            <v>657513</v>
          </cell>
          <cell r="O225">
            <v>730570</v>
          </cell>
          <cell r="P225">
            <v>803627</v>
          </cell>
          <cell r="Q225">
            <v>876684</v>
          </cell>
        </row>
        <row r="226">
          <cell r="D226" t="str">
            <v>Remittance Processing</v>
          </cell>
          <cell r="E226">
            <v>1207586.76</v>
          </cell>
          <cell r="F226">
            <v>100632.23</v>
          </cell>
          <cell r="G226">
            <v>201264.46</v>
          </cell>
          <cell r="H226">
            <v>301896.69</v>
          </cell>
          <cell r="I226">
            <v>402528.92</v>
          </cell>
          <cell r="J226">
            <v>503161.14999999997</v>
          </cell>
          <cell r="K226">
            <v>603793.38</v>
          </cell>
          <cell r="L226">
            <v>704425.61</v>
          </cell>
          <cell r="M226">
            <v>805057.84</v>
          </cell>
          <cell r="N226">
            <v>905690.07</v>
          </cell>
          <cell r="O226">
            <v>1006322.2999999999</v>
          </cell>
          <cell r="P226">
            <v>1106954.53</v>
          </cell>
          <cell r="Q226">
            <v>1207586.76</v>
          </cell>
        </row>
        <row r="227">
          <cell r="D227" t="str">
            <v>Data Administration</v>
          </cell>
          <cell r="E227">
            <v>585544.4</v>
          </cell>
          <cell r="F227">
            <v>50561.95</v>
          </cell>
          <cell r="G227">
            <v>100987.9</v>
          </cell>
          <cell r="H227">
            <v>151243.84999999998</v>
          </cell>
          <cell r="I227">
            <v>201414.8</v>
          </cell>
          <cell r="J227">
            <v>251483.75</v>
          </cell>
          <cell r="K227">
            <v>301433.7</v>
          </cell>
          <cell r="L227">
            <v>349581.65</v>
          </cell>
          <cell r="M227">
            <v>397151.60000000003</v>
          </cell>
          <cell r="N227">
            <v>444449.55000000005</v>
          </cell>
          <cell r="O227">
            <v>491662.50000000006</v>
          </cell>
          <cell r="P227">
            <v>538620.45000000007</v>
          </cell>
          <cell r="Q227">
            <v>585544.4</v>
          </cell>
        </row>
        <row r="228">
          <cell r="D228" t="str">
            <v>ROC Call Centre Staff</v>
          </cell>
          <cell r="E228">
            <v>4250872.07</v>
          </cell>
          <cell r="F228">
            <v>364203.95</v>
          </cell>
          <cell r="G228">
            <v>728407.9</v>
          </cell>
          <cell r="H228">
            <v>1092611.8500000001</v>
          </cell>
          <cell r="I228">
            <v>1439733.61</v>
          </cell>
          <cell r="J228">
            <v>1786855.37</v>
          </cell>
          <cell r="K228">
            <v>2133977.13</v>
          </cell>
          <cell r="L228">
            <v>2481098.8899999997</v>
          </cell>
          <cell r="M228">
            <v>2828220.6499999994</v>
          </cell>
          <cell r="N228">
            <v>3175342.4099999992</v>
          </cell>
          <cell r="O228">
            <v>3522464.169999999</v>
          </cell>
          <cell r="P228">
            <v>3886668.1199999992</v>
          </cell>
          <cell r="Q228">
            <v>4250872.0699999994</v>
          </cell>
        </row>
        <row r="229">
          <cell r="D229" t="str">
            <v>Field Service Costs</v>
          </cell>
          <cell r="E229">
            <v>1405446</v>
          </cell>
          <cell r="F229">
            <v>117120.5</v>
          </cell>
          <cell r="G229">
            <v>234241</v>
          </cell>
          <cell r="H229">
            <v>351361.5</v>
          </cell>
          <cell r="I229">
            <v>468482</v>
          </cell>
          <cell r="J229">
            <v>585602.5</v>
          </cell>
          <cell r="K229">
            <v>702723</v>
          </cell>
          <cell r="L229">
            <v>819843.5</v>
          </cell>
          <cell r="M229">
            <v>936964</v>
          </cell>
          <cell r="N229">
            <v>1054084.5</v>
          </cell>
          <cell r="O229">
            <v>1171205</v>
          </cell>
          <cell r="P229">
            <v>1288325.5</v>
          </cell>
          <cell r="Q229">
            <v>1405446</v>
          </cell>
        </row>
        <row r="230">
          <cell r="B230">
            <v>12</v>
          </cell>
          <cell r="D230" t="str">
            <v>ROC Costs</v>
          </cell>
          <cell r="E230">
            <v>20309996.309999995</v>
          </cell>
          <cell r="F230">
            <v>1711920.72</v>
          </cell>
          <cell r="G230">
            <v>3423113.44</v>
          </cell>
          <cell r="H230">
            <v>5133396.16</v>
          </cell>
          <cell r="I230">
            <v>6826141.6900000004</v>
          </cell>
          <cell r="J230">
            <v>8518341.2200000007</v>
          </cell>
          <cell r="K230">
            <v>10209903.75</v>
          </cell>
          <cell r="L230">
            <v>11891820.279999999</v>
          </cell>
          <cell r="M230">
            <v>13570642.809999999</v>
          </cell>
          <cell r="N230">
            <v>15248009.339999998</v>
          </cell>
          <cell r="O230">
            <v>16924920.869999997</v>
          </cell>
          <cell r="P230">
            <v>18617549.589999996</v>
          </cell>
          <cell r="Q230">
            <v>20309996.309999995</v>
          </cell>
        </row>
        <row r="232">
          <cell r="D232" t="str">
            <v>On Energy Servicing</v>
          </cell>
          <cell r="E232">
            <v>0</v>
          </cell>
          <cell r="F232">
            <v>0</v>
          </cell>
          <cell r="G232">
            <v>0</v>
          </cell>
          <cell r="H232">
            <v>0</v>
          </cell>
          <cell r="I232">
            <v>0</v>
          </cell>
          <cell r="J232">
            <v>0</v>
          </cell>
          <cell r="K232">
            <v>0</v>
          </cell>
          <cell r="L232">
            <v>0</v>
          </cell>
          <cell r="M232">
            <v>0</v>
          </cell>
          <cell r="N232">
            <v>0</v>
          </cell>
          <cell r="O232">
            <v>0</v>
          </cell>
          <cell r="P232">
            <v>0</v>
          </cell>
          <cell r="Q232">
            <v>0</v>
          </cell>
        </row>
        <row r="234">
          <cell r="C234" t="str">
            <v>Business Support Services</v>
          </cell>
        </row>
        <row r="235">
          <cell r="D235" t="str">
            <v>Information Technology</v>
          </cell>
        </row>
        <row r="236">
          <cell r="D236" t="str">
            <v>Software Licences &amp; Mtce</v>
          </cell>
          <cell r="E236">
            <v>505202.37</v>
          </cell>
          <cell r="F236">
            <v>35657.11</v>
          </cell>
          <cell r="G236">
            <v>71314.22</v>
          </cell>
          <cell r="H236">
            <v>106975.33</v>
          </cell>
          <cell r="I236">
            <v>142636.44</v>
          </cell>
          <cell r="J236">
            <v>178297.55</v>
          </cell>
          <cell r="K236">
            <v>213958.65999999997</v>
          </cell>
          <cell r="L236">
            <v>249619.76999999996</v>
          </cell>
          <cell r="M236">
            <v>300780.87999999995</v>
          </cell>
          <cell r="N236">
            <v>338059.03999999992</v>
          </cell>
          <cell r="O236">
            <v>408920.14999999991</v>
          </cell>
          <cell r="P236">
            <v>469541.25999999989</v>
          </cell>
          <cell r="Q236">
            <v>505202.36999999988</v>
          </cell>
        </row>
        <row r="237">
          <cell r="D237" t="str">
            <v>Mtce and Support</v>
          </cell>
          <cell r="E237">
            <v>600925.68999999994</v>
          </cell>
          <cell r="F237">
            <v>57535.62</v>
          </cell>
          <cell r="G237">
            <v>105521.99</v>
          </cell>
          <cell r="H237">
            <v>153512.36000000002</v>
          </cell>
          <cell r="I237">
            <v>201502.73</v>
          </cell>
          <cell r="J237">
            <v>249493.1</v>
          </cell>
          <cell r="K237">
            <v>297483.47000000003</v>
          </cell>
          <cell r="L237">
            <v>345473.84</v>
          </cell>
          <cell r="M237">
            <v>408964.21</v>
          </cell>
          <cell r="N237">
            <v>456954.58</v>
          </cell>
          <cell r="O237">
            <v>504944.95</v>
          </cell>
          <cell r="P237">
            <v>552935.32000000007</v>
          </cell>
          <cell r="Q237">
            <v>600925.69000000006</v>
          </cell>
        </row>
        <row r="238">
          <cell r="B238">
            <v>13</v>
          </cell>
          <cell r="D238" t="str">
            <v>Information Technology</v>
          </cell>
          <cell r="E238">
            <v>1106128.06</v>
          </cell>
          <cell r="F238">
            <v>93192.73000000001</v>
          </cell>
          <cell r="G238">
            <v>176836.21000000002</v>
          </cell>
          <cell r="H238">
            <v>260487.69000000003</v>
          </cell>
          <cell r="I238">
            <v>344139.17000000004</v>
          </cell>
          <cell r="J238">
            <v>427790.65</v>
          </cell>
          <cell r="K238">
            <v>511442.13</v>
          </cell>
          <cell r="L238">
            <v>595093.61</v>
          </cell>
          <cell r="M238">
            <v>709745.09</v>
          </cell>
          <cell r="N238">
            <v>795013.62</v>
          </cell>
          <cell r="O238">
            <v>913865.1</v>
          </cell>
          <cell r="P238">
            <v>1022476.58</v>
          </cell>
          <cell r="Q238">
            <v>1106128.06</v>
          </cell>
        </row>
        <row r="240">
          <cell r="D240" t="str">
            <v>Communications</v>
          </cell>
        </row>
        <row r="241">
          <cell r="D241" t="str">
            <v>Cell Phone Costs</v>
          </cell>
          <cell r="E241">
            <v>51840</v>
          </cell>
          <cell r="F241">
            <v>4320</v>
          </cell>
          <cell r="G241">
            <v>8640</v>
          </cell>
          <cell r="H241">
            <v>12960</v>
          </cell>
          <cell r="I241">
            <v>17280</v>
          </cell>
          <cell r="J241">
            <v>21600</v>
          </cell>
          <cell r="K241">
            <v>25920</v>
          </cell>
          <cell r="L241">
            <v>30240</v>
          </cell>
          <cell r="M241">
            <v>34560</v>
          </cell>
          <cell r="N241">
            <v>38880</v>
          </cell>
          <cell r="O241">
            <v>43200</v>
          </cell>
          <cell r="P241">
            <v>47520</v>
          </cell>
          <cell r="Q241">
            <v>51840</v>
          </cell>
        </row>
        <row r="242">
          <cell r="D242" t="str">
            <v>Phone and Fax</v>
          </cell>
          <cell r="E242">
            <v>474461.06</v>
          </cell>
          <cell r="F242">
            <v>41221.21</v>
          </cell>
          <cell r="G242">
            <v>82442.42</v>
          </cell>
          <cell r="H242">
            <v>123663.63</v>
          </cell>
          <cell r="I242">
            <v>162000.06</v>
          </cell>
          <cell r="J242">
            <v>200336.49</v>
          </cell>
          <cell r="K242">
            <v>238672.91999999998</v>
          </cell>
          <cell r="L242">
            <v>277009.34999999998</v>
          </cell>
          <cell r="M242">
            <v>315345.77999999997</v>
          </cell>
          <cell r="N242">
            <v>353682.20999999996</v>
          </cell>
          <cell r="O242">
            <v>392018.63999999996</v>
          </cell>
          <cell r="P242">
            <v>433239.85</v>
          </cell>
          <cell r="Q242">
            <v>474461.06</v>
          </cell>
        </row>
        <row r="243">
          <cell r="D243" t="str">
            <v>Phone and Fax</v>
          </cell>
          <cell r="E243">
            <v>226900</v>
          </cell>
          <cell r="F243">
            <v>26000</v>
          </cell>
          <cell r="G243">
            <v>129942.42</v>
          </cell>
          <cell r="H243">
            <v>191163.63</v>
          </cell>
          <cell r="I243">
            <v>251000.06</v>
          </cell>
          <cell r="J243">
            <v>308036.49</v>
          </cell>
          <cell r="K243">
            <v>365072.92</v>
          </cell>
          <cell r="L243">
            <v>420409.35</v>
          </cell>
          <cell r="M243">
            <v>475745.77999999997</v>
          </cell>
          <cell r="N243">
            <v>537082.21</v>
          </cell>
          <cell r="O243">
            <v>575418.6399999999</v>
          </cell>
          <cell r="P243">
            <v>636739.85</v>
          </cell>
          <cell r="Q243">
            <v>701361.06</v>
          </cell>
        </row>
        <row r="244">
          <cell r="D244" t="str">
            <v>Data Comms</v>
          </cell>
          <cell r="E244">
            <v>18600</v>
          </cell>
          <cell r="F244">
            <v>0</v>
          </cell>
          <cell r="G244">
            <v>129942.42</v>
          </cell>
          <cell r="H244">
            <v>191163.63</v>
          </cell>
          <cell r="I244">
            <v>251000.06</v>
          </cell>
          <cell r="J244">
            <v>308036.49</v>
          </cell>
          <cell r="K244">
            <v>365072.92</v>
          </cell>
          <cell r="L244">
            <v>420409.35</v>
          </cell>
          <cell r="M244">
            <v>475745.77999999997</v>
          </cell>
          <cell r="N244">
            <v>537082.21</v>
          </cell>
          <cell r="O244">
            <v>594018.6399999999</v>
          </cell>
          <cell r="P244">
            <v>655339.85</v>
          </cell>
          <cell r="Q244">
            <v>719961.06</v>
          </cell>
        </row>
        <row r="245">
          <cell r="B245">
            <v>14</v>
          </cell>
          <cell r="D245" t="str">
            <v>Communications</v>
          </cell>
          <cell r="E245">
            <v>771801.06</v>
          </cell>
          <cell r="F245">
            <v>71541.209999999992</v>
          </cell>
          <cell r="G245">
            <v>138582.41999999998</v>
          </cell>
          <cell r="H245">
            <v>204123.62999999998</v>
          </cell>
          <cell r="I245">
            <v>268280.06</v>
          </cell>
          <cell r="J245">
            <v>329636.49</v>
          </cell>
          <cell r="K245">
            <v>390992.92</v>
          </cell>
          <cell r="L245">
            <v>450649.35</v>
          </cell>
          <cell r="M245">
            <v>510305.77999999997</v>
          </cell>
          <cell r="N245">
            <v>575962.21</v>
          </cell>
          <cell r="O245">
            <v>637218.64</v>
          </cell>
          <cell r="P245">
            <v>702859.85</v>
          </cell>
          <cell r="Q245">
            <v>771801.05999999994</v>
          </cell>
        </row>
        <row r="246">
          <cell r="B246">
            <v>15</v>
          </cell>
        </row>
        <row r="247">
          <cell r="D247" t="str">
            <v>Promotional</v>
          </cell>
        </row>
        <row r="248">
          <cell r="D248" t="str">
            <v>Sponsorships</v>
          </cell>
          <cell r="E248">
            <v>399999.96</v>
          </cell>
          <cell r="F248">
            <v>33333.33</v>
          </cell>
          <cell r="G248">
            <v>66666.66</v>
          </cell>
          <cell r="H248">
            <v>99999.99</v>
          </cell>
          <cell r="I248">
            <v>133333.32</v>
          </cell>
          <cell r="J248">
            <v>166666.65000000002</v>
          </cell>
          <cell r="K248">
            <v>199999.98000000004</v>
          </cell>
          <cell r="L248">
            <v>233333.31000000006</v>
          </cell>
          <cell r="M248">
            <v>266666.64000000007</v>
          </cell>
          <cell r="N248">
            <v>299999.97000000009</v>
          </cell>
          <cell r="O248">
            <v>333333.3000000001</v>
          </cell>
          <cell r="P248">
            <v>366666.63000000012</v>
          </cell>
          <cell r="Q248">
            <v>399999.96000000014</v>
          </cell>
        </row>
        <row r="249">
          <cell r="D249" t="str">
            <v>Mkt Research Cust Satisfaction</v>
          </cell>
          <cell r="E249">
            <v>255000</v>
          </cell>
          <cell r="F249">
            <v>21250</v>
          </cell>
          <cell r="G249">
            <v>42500</v>
          </cell>
          <cell r="H249">
            <v>63750</v>
          </cell>
          <cell r="I249">
            <v>85000</v>
          </cell>
          <cell r="J249">
            <v>106250</v>
          </cell>
          <cell r="K249">
            <v>127500</v>
          </cell>
          <cell r="L249">
            <v>148750</v>
          </cell>
          <cell r="M249">
            <v>170000</v>
          </cell>
          <cell r="N249">
            <v>191250</v>
          </cell>
          <cell r="O249">
            <v>212500</v>
          </cell>
          <cell r="P249">
            <v>233750</v>
          </cell>
          <cell r="Q249">
            <v>255000</v>
          </cell>
        </row>
        <row r="250">
          <cell r="D250" t="str">
            <v>Web Site</v>
          </cell>
          <cell r="E250">
            <v>50000.04</v>
          </cell>
          <cell r="F250">
            <v>4166.67</v>
          </cell>
          <cell r="G250">
            <v>8333.34</v>
          </cell>
          <cell r="H250">
            <v>12500.01</v>
          </cell>
          <cell r="I250">
            <v>16666.68</v>
          </cell>
          <cell r="J250">
            <v>20833.349999999999</v>
          </cell>
          <cell r="K250">
            <v>25000.019999999997</v>
          </cell>
          <cell r="L250">
            <v>29166.689999999995</v>
          </cell>
          <cell r="M250">
            <v>33333.359999999993</v>
          </cell>
          <cell r="N250">
            <v>37500.029999999992</v>
          </cell>
          <cell r="O250">
            <v>41666.69999999999</v>
          </cell>
          <cell r="P250">
            <v>45833.369999999988</v>
          </cell>
          <cell r="Q250">
            <v>50000.039999999986</v>
          </cell>
        </row>
        <row r="251">
          <cell r="D251" t="str">
            <v>Competitor Intelligence</v>
          </cell>
          <cell r="E251">
            <v>50000.04</v>
          </cell>
          <cell r="F251">
            <v>4166.67</v>
          </cell>
          <cell r="G251">
            <v>8333.34</v>
          </cell>
          <cell r="H251">
            <v>12500.01</v>
          </cell>
          <cell r="I251">
            <v>16666.68</v>
          </cell>
          <cell r="J251">
            <v>20833.349999999999</v>
          </cell>
          <cell r="K251">
            <v>25000.019999999997</v>
          </cell>
          <cell r="L251">
            <v>29166.689999999995</v>
          </cell>
          <cell r="M251">
            <v>33333.359999999993</v>
          </cell>
          <cell r="N251">
            <v>37500.029999999992</v>
          </cell>
          <cell r="O251">
            <v>41666.69999999999</v>
          </cell>
          <cell r="P251">
            <v>45833.369999999988</v>
          </cell>
          <cell r="Q251">
            <v>50000.039999999986</v>
          </cell>
        </row>
        <row r="252">
          <cell r="E252">
            <v>25000</v>
          </cell>
          <cell r="F252">
            <v>5000</v>
          </cell>
          <cell r="G252">
            <v>5000</v>
          </cell>
          <cell r="H252">
            <v>10000</v>
          </cell>
          <cell r="I252">
            <v>10000</v>
          </cell>
          <cell r="J252">
            <v>10000</v>
          </cell>
          <cell r="K252">
            <v>10000</v>
          </cell>
          <cell r="L252">
            <v>10000</v>
          </cell>
          <cell r="M252">
            <v>10000</v>
          </cell>
          <cell r="N252">
            <v>15000</v>
          </cell>
          <cell r="O252">
            <v>20000</v>
          </cell>
          <cell r="P252">
            <v>20000</v>
          </cell>
          <cell r="Q252">
            <v>25000</v>
          </cell>
        </row>
        <row r="253">
          <cell r="E253">
            <v>1506000</v>
          </cell>
          <cell r="F253">
            <v>125500</v>
          </cell>
          <cell r="G253">
            <v>251000</v>
          </cell>
          <cell r="H253">
            <v>376500</v>
          </cell>
          <cell r="I253">
            <v>502000</v>
          </cell>
          <cell r="J253">
            <v>627500</v>
          </cell>
          <cell r="K253">
            <v>753000</v>
          </cell>
          <cell r="L253">
            <v>878500</v>
          </cell>
          <cell r="M253">
            <v>1004000</v>
          </cell>
          <cell r="N253">
            <v>1129500</v>
          </cell>
          <cell r="O253">
            <v>1255000</v>
          </cell>
          <cell r="P253">
            <v>1380500</v>
          </cell>
          <cell r="Q253">
            <v>1506000</v>
          </cell>
        </row>
        <row r="254">
          <cell r="D254" t="str">
            <v>Market Research</v>
          </cell>
          <cell r="E254">
            <v>249999.96</v>
          </cell>
          <cell r="F254">
            <v>20833.330000000002</v>
          </cell>
          <cell r="G254">
            <v>41666.660000000003</v>
          </cell>
          <cell r="H254">
            <v>62499.990000000005</v>
          </cell>
          <cell r="I254">
            <v>83333.320000000007</v>
          </cell>
          <cell r="J254">
            <v>104166.65000000001</v>
          </cell>
          <cell r="K254">
            <v>124999.98000000001</v>
          </cell>
          <cell r="L254">
            <v>145833.31</v>
          </cell>
          <cell r="M254">
            <v>166666.64000000001</v>
          </cell>
          <cell r="N254">
            <v>187499.97000000003</v>
          </cell>
          <cell r="O254">
            <v>208333.30000000005</v>
          </cell>
          <cell r="P254">
            <v>229166.63000000006</v>
          </cell>
          <cell r="Q254">
            <v>249999.96000000008</v>
          </cell>
        </row>
        <row r="255">
          <cell r="D255" t="str">
            <v>Public Relations</v>
          </cell>
          <cell r="E255">
            <v>200000.04</v>
          </cell>
          <cell r="F255">
            <v>16666.669999999998</v>
          </cell>
          <cell r="G255">
            <v>33333.339999999997</v>
          </cell>
          <cell r="H255">
            <v>50000.009999999995</v>
          </cell>
          <cell r="I255">
            <v>66666.679999999993</v>
          </cell>
          <cell r="J255">
            <v>83333.349999999991</v>
          </cell>
          <cell r="K255">
            <v>100000.01999999999</v>
          </cell>
          <cell r="L255">
            <v>116666.68999999999</v>
          </cell>
          <cell r="M255">
            <v>133333.35999999999</v>
          </cell>
          <cell r="N255">
            <v>150000.02999999997</v>
          </cell>
          <cell r="O255">
            <v>166666.69999999995</v>
          </cell>
          <cell r="P255">
            <v>183333.36999999994</v>
          </cell>
          <cell r="Q255">
            <v>200000.03999999992</v>
          </cell>
        </row>
        <row r="256">
          <cell r="D256" t="str">
            <v>Advertising / Media</v>
          </cell>
          <cell r="E256">
            <v>50000.04</v>
          </cell>
          <cell r="F256">
            <v>4166.67</v>
          </cell>
          <cell r="G256">
            <v>8333.34</v>
          </cell>
          <cell r="H256">
            <v>12500.01</v>
          </cell>
          <cell r="I256">
            <v>16666.68</v>
          </cell>
          <cell r="J256">
            <v>20833.349999999999</v>
          </cell>
          <cell r="K256">
            <v>25000.019999999997</v>
          </cell>
          <cell r="L256">
            <v>29166.689999999995</v>
          </cell>
          <cell r="M256">
            <v>33333.359999999993</v>
          </cell>
          <cell r="N256">
            <v>37500.029999999992</v>
          </cell>
          <cell r="O256">
            <v>41666.69999999999</v>
          </cell>
          <cell r="P256">
            <v>45833.369999999988</v>
          </cell>
          <cell r="Q256">
            <v>50000.039999999986</v>
          </cell>
        </row>
        <row r="257">
          <cell r="D257" t="str">
            <v>Retention</v>
          </cell>
          <cell r="E257">
            <v>1800000</v>
          </cell>
          <cell r="F257">
            <v>150000</v>
          </cell>
          <cell r="G257">
            <v>300000</v>
          </cell>
          <cell r="H257">
            <v>450000</v>
          </cell>
          <cell r="I257">
            <v>600000</v>
          </cell>
          <cell r="J257">
            <v>750000</v>
          </cell>
          <cell r="K257">
            <v>900000</v>
          </cell>
          <cell r="L257">
            <v>1050000</v>
          </cell>
          <cell r="M257">
            <v>1200000</v>
          </cell>
          <cell r="N257">
            <v>1350000</v>
          </cell>
          <cell r="O257">
            <v>1500000</v>
          </cell>
          <cell r="P257">
            <v>1650000</v>
          </cell>
          <cell r="Q257">
            <v>1800000</v>
          </cell>
        </row>
        <row r="258">
          <cell r="D258" t="str">
            <v>Bill Marketing / Messaging</v>
          </cell>
          <cell r="E258">
            <v>99999.96</v>
          </cell>
          <cell r="F258">
            <v>8333.33</v>
          </cell>
          <cell r="G258">
            <v>16666.66</v>
          </cell>
          <cell r="H258">
            <v>24999.989999999998</v>
          </cell>
          <cell r="I258">
            <v>33333.32</v>
          </cell>
          <cell r="J258">
            <v>41666.65</v>
          </cell>
          <cell r="K258">
            <v>49999.98</v>
          </cell>
          <cell r="L258">
            <v>58333.310000000005</v>
          </cell>
          <cell r="M258">
            <v>66666.64</v>
          </cell>
          <cell r="N258">
            <v>74999.97</v>
          </cell>
          <cell r="O258">
            <v>83333.3</v>
          </cell>
          <cell r="P258">
            <v>91666.63</v>
          </cell>
          <cell r="Q258">
            <v>99999.96</v>
          </cell>
        </row>
        <row r="259">
          <cell r="B259">
            <v>16</v>
          </cell>
          <cell r="D259" t="str">
            <v>Promotional</v>
          </cell>
          <cell r="E259">
            <v>4686000.04</v>
          </cell>
          <cell r="F259">
            <v>393416.67</v>
          </cell>
          <cell r="G259">
            <v>781833.34</v>
          </cell>
          <cell r="H259">
            <v>1175250.01</v>
          </cell>
          <cell r="I259">
            <v>1563666.68</v>
          </cell>
          <cell r="J259">
            <v>1952083.3499999999</v>
          </cell>
          <cell r="K259">
            <v>2340500.02</v>
          </cell>
          <cell r="L259">
            <v>2728916.69</v>
          </cell>
          <cell r="M259">
            <v>3117333.36</v>
          </cell>
          <cell r="N259">
            <v>3510750.03</v>
          </cell>
          <cell r="O259">
            <v>3904166.6999999997</v>
          </cell>
          <cell r="P259">
            <v>4292583.37</v>
          </cell>
          <cell r="Q259">
            <v>4686000.04</v>
          </cell>
        </row>
        <row r="261">
          <cell r="D261" t="str">
            <v>Business Overheads</v>
          </cell>
        </row>
        <row r="262">
          <cell r="D262" t="str">
            <v>Office Expenses STATIONERY</v>
          </cell>
          <cell r="E262">
            <v>48000</v>
          </cell>
          <cell r="F262">
            <v>4000</v>
          </cell>
          <cell r="G262">
            <v>8000</v>
          </cell>
          <cell r="H262">
            <v>12000</v>
          </cell>
          <cell r="I262">
            <v>16000</v>
          </cell>
          <cell r="J262">
            <v>20000</v>
          </cell>
          <cell r="K262">
            <v>24000</v>
          </cell>
          <cell r="L262">
            <v>28000</v>
          </cell>
          <cell r="M262">
            <v>32000</v>
          </cell>
          <cell r="N262">
            <v>36000</v>
          </cell>
          <cell r="O262">
            <v>40000</v>
          </cell>
          <cell r="P262">
            <v>44000</v>
          </cell>
          <cell r="Q262">
            <v>48000</v>
          </cell>
        </row>
        <row r="263">
          <cell r="D263" t="str">
            <v>Office Expenses - PRINTING</v>
          </cell>
          <cell r="E263">
            <v>24000</v>
          </cell>
          <cell r="F263">
            <v>2000</v>
          </cell>
          <cell r="G263">
            <v>4000</v>
          </cell>
          <cell r="H263">
            <v>6000</v>
          </cell>
          <cell r="I263">
            <v>8000</v>
          </cell>
          <cell r="J263">
            <v>10000</v>
          </cell>
          <cell r="K263">
            <v>12000</v>
          </cell>
          <cell r="L263">
            <v>14000</v>
          </cell>
          <cell r="M263">
            <v>16000</v>
          </cell>
          <cell r="N263">
            <v>18000</v>
          </cell>
          <cell r="O263">
            <v>20000</v>
          </cell>
          <cell r="P263">
            <v>22000</v>
          </cell>
          <cell r="Q263">
            <v>24000</v>
          </cell>
        </row>
        <row r="264">
          <cell r="D264" t="str">
            <v>Office Expenses - PHOTOCOPYING</v>
          </cell>
          <cell r="E264">
            <v>36000</v>
          </cell>
          <cell r="F264">
            <v>3000</v>
          </cell>
          <cell r="G264">
            <v>6000</v>
          </cell>
          <cell r="H264">
            <v>9000</v>
          </cell>
          <cell r="I264">
            <v>12000</v>
          </cell>
          <cell r="J264">
            <v>15000</v>
          </cell>
          <cell r="K264">
            <v>18000</v>
          </cell>
          <cell r="L264">
            <v>21000</v>
          </cell>
          <cell r="M264">
            <v>24000</v>
          </cell>
          <cell r="N264">
            <v>27000</v>
          </cell>
          <cell r="O264">
            <v>30000</v>
          </cell>
          <cell r="P264">
            <v>33000</v>
          </cell>
          <cell r="Q264">
            <v>36000</v>
          </cell>
        </row>
        <row r="265">
          <cell r="D265" t="str">
            <v>Office Expenses - CONSUMABLES</v>
          </cell>
          <cell r="E265">
            <v>6000</v>
          </cell>
          <cell r="F265">
            <v>500</v>
          </cell>
          <cell r="G265">
            <v>1000</v>
          </cell>
          <cell r="H265">
            <v>1500</v>
          </cell>
          <cell r="I265">
            <v>2000</v>
          </cell>
          <cell r="J265">
            <v>2500</v>
          </cell>
          <cell r="K265">
            <v>3000</v>
          </cell>
          <cell r="L265">
            <v>3500</v>
          </cell>
          <cell r="M265">
            <v>4000</v>
          </cell>
          <cell r="N265">
            <v>4500</v>
          </cell>
          <cell r="O265">
            <v>5000</v>
          </cell>
          <cell r="P265">
            <v>5500</v>
          </cell>
          <cell r="Q265">
            <v>6000</v>
          </cell>
        </row>
        <row r="266">
          <cell r="D266" t="str">
            <v>Postage &amp; Couriers</v>
          </cell>
          <cell r="E266">
            <v>1008976.56</v>
          </cell>
          <cell r="F266">
            <v>84081.38</v>
          </cell>
          <cell r="G266">
            <v>168162.76</v>
          </cell>
          <cell r="H266">
            <v>252244.14</v>
          </cell>
          <cell r="I266">
            <v>336325.52</v>
          </cell>
          <cell r="J266">
            <v>420406.9</v>
          </cell>
          <cell r="K266">
            <v>504488.28</v>
          </cell>
          <cell r="L266">
            <v>588569.66</v>
          </cell>
          <cell r="M266">
            <v>672651.04</v>
          </cell>
          <cell r="N266">
            <v>756732.42</v>
          </cell>
          <cell r="O266">
            <v>840813.8</v>
          </cell>
          <cell r="P266">
            <v>924895.18</v>
          </cell>
          <cell r="Q266">
            <v>1008976.56</v>
          </cell>
        </row>
        <row r="267">
          <cell r="D267" t="str">
            <v>Staff Business Expenses</v>
          </cell>
          <cell r="E267">
            <v>64880.04</v>
          </cell>
          <cell r="F267">
            <v>5406.67</v>
          </cell>
          <cell r="G267">
            <v>10813.34</v>
          </cell>
          <cell r="H267">
            <v>16220.01</v>
          </cell>
          <cell r="I267">
            <v>21626.68</v>
          </cell>
          <cell r="J267">
            <v>27033.35</v>
          </cell>
          <cell r="K267">
            <v>32440.019999999997</v>
          </cell>
          <cell r="L267">
            <v>37846.689999999995</v>
          </cell>
          <cell r="M267">
            <v>43253.359999999993</v>
          </cell>
          <cell r="N267">
            <v>48660.029999999992</v>
          </cell>
          <cell r="O267">
            <v>54066.69999999999</v>
          </cell>
          <cell r="P267">
            <v>59473.369999999988</v>
          </cell>
          <cell r="Q267">
            <v>64880.039999999986</v>
          </cell>
        </row>
        <row r="268">
          <cell r="D268" t="str">
            <v>Bus Exp-Entertainment Supplies</v>
          </cell>
          <cell r="E268">
            <v>14400</v>
          </cell>
          <cell r="F268">
            <v>1200</v>
          </cell>
          <cell r="G268">
            <v>2400</v>
          </cell>
          <cell r="H268">
            <v>3600</v>
          </cell>
          <cell r="I268">
            <v>4800</v>
          </cell>
          <cell r="J268">
            <v>6000</v>
          </cell>
          <cell r="K268">
            <v>7200</v>
          </cell>
          <cell r="L268">
            <v>8400</v>
          </cell>
          <cell r="M268">
            <v>9600</v>
          </cell>
          <cell r="N268">
            <v>10800</v>
          </cell>
          <cell r="O268">
            <v>12000</v>
          </cell>
          <cell r="P268">
            <v>13200</v>
          </cell>
          <cell r="Q268">
            <v>14400</v>
          </cell>
        </row>
        <row r="269">
          <cell r="D269" t="str">
            <v>Facility Hire</v>
          </cell>
          <cell r="E269">
            <v>5199.96</v>
          </cell>
          <cell r="F269">
            <v>433.33</v>
          </cell>
          <cell r="G269">
            <v>866.66</v>
          </cell>
          <cell r="H269">
            <v>1299.99</v>
          </cell>
          <cell r="I269">
            <v>1733.32</v>
          </cell>
          <cell r="J269">
            <v>2166.65</v>
          </cell>
          <cell r="K269">
            <v>2599.98</v>
          </cell>
          <cell r="L269">
            <v>3033.31</v>
          </cell>
          <cell r="M269">
            <v>3466.64</v>
          </cell>
          <cell r="N269">
            <v>3899.97</v>
          </cell>
          <cell r="O269">
            <v>4333.3</v>
          </cell>
          <cell r="P269">
            <v>4766.63</v>
          </cell>
          <cell r="Q269">
            <v>5199.96</v>
          </cell>
        </row>
        <row r="270">
          <cell r="D270" t="str">
            <v>Overseas Travel &amp; Accommodatio</v>
          </cell>
          <cell r="E270">
            <v>12000</v>
          </cell>
          <cell r="F270">
            <v>1000</v>
          </cell>
          <cell r="G270">
            <v>2000</v>
          </cell>
          <cell r="H270">
            <v>3000</v>
          </cell>
          <cell r="I270">
            <v>4000</v>
          </cell>
          <cell r="J270">
            <v>5000</v>
          </cell>
          <cell r="K270">
            <v>6000</v>
          </cell>
          <cell r="L270">
            <v>7000</v>
          </cell>
          <cell r="M270">
            <v>8000</v>
          </cell>
          <cell r="N270">
            <v>9000</v>
          </cell>
          <cell r="O270">
            <v>10000</v>
          </cell>
          <cell r="P270">
            <v>11000</v>
          </cell>
          <cell r="Q270">
            <v>12000</v>
          </cell>
        </row>
        <row r="271">
          <cell r="D271" t="str">
            <v>Airfares</v>
          </cell>
          <cell r="E271">
            <v>20400</v>
          </cell>
          <cell r="F271">
            <v>1700</v>
          </cell>
          <cell r="G271">
            <v>3400</v>
          </cell>
          <cell r="H271">
            <v>5100</v>
          </cell>
          <cell r="I271">
            <v>6800</v>
          </cell>
          <cell r="J271">
            <v>8500</v>
          </cell>
          <cell r="K271">
            <v>10200</v>
          </cell>
          <cell r="L271">
            <v>11900</v>
          </cell>
          <cell r="M271">
            <v>13600</v>
          </cell>
          <cell r="N271">
            <v>15300</v>
          </cell>
          <cell r="O271">
            <v>17000</v>
          </cell>
          <cell r="P271">
            <v>18700</v>
          </cell>
          <cell r="Q271">
            <v>20400</v>
          </cell>
        </row>
        <row r="272">
          <cell r="D272" t="str">
            <v>Travel/Accom</v>
          </cell>
          <cell r="E272">
            <v>134278.20000000001</v>
          </cell>
          <cell r="F272">
            <v>11189.85</v>
          </cell>
          <cell r="G272">
            <v>22379.7</v>
          </cell>
          <cell r="H272">
            <v>33569.550000000003</v>
          </cell>
          <cell r="I272">
            <v>44759.4</v>
          </cell>
          <cell r="J272">
            <v>55949.25</v>
          </cell>
          <cell r="K272">
            <v>67139.100000000006</v>
          </cell>
          <cell r="L272">
            <v>78328.950000000012</v>
          </cell>
          <cell r="M272">
            <v>89518.800000000017</v>
          </cell>
          <cell r="N272">
            <v>100708.65000000002</v>
          </cell>
          <cell r="O272">
            <v>111898.50000000003</v>
          </cell>
          <cell r="P272">
            <v>123088.35000000003</v>
          </cell>
          <cell r="Q272">
            <v>134278.20000000004</v>
          </cell>
        </row>
        <row r="273">
          <cell r="D273" t="str">
            <v>Membership Fees -  Company</v>
          </cell>
          <cell r="E273">
            <v>23206.44</v>
          </cell>
          <cell r="F273">
            <v>1933.87</v>
          </cell>
          <cell r="G273">
            <v>3867.74</v>
          </cell>
          <cell r="H273">
            <v>5801.61</v>
          </cell>
          <cell r="I273">
            <v>7735.48</v>
          </cell>
          <cell r="J273">
            <v>9669.3499999999985</v>
          </cell>
          <cell r="K273">
            <v>11603.219999999998</v>
          </cell>
          <cell r="L273">
            <v>13537.089999999997</v>
          </cell>
          <cell r="M273">
            <v>15470.959999999995</v>
          </cell>
          <cell r="N273">
            <v>17404.829999999994</v>
          </cell>
          <cell r="O273">
            <v>19338.699999999993</v>
          </cell>
          <cell r="P273">
            <v>21272.569999999992</v>
          </cell>
          <cell r="Q273">
            <v>23206.439999999991</v>
          </cell>
        </row>
        <row r="274">
          <cell r="B274">
            <v>17</v>
          </cell>
          <cell r="D274" t="str">
            <v>Business Overheads</v>
          </cell>
          <cell r="E274">
            <v>1397341.2</v>
          </cell>
          <cell r="F274">
            <v>116445.1</v>
          </cell>
          <cell r="G274">
            <v>232890.2</v>
          </cell>
          <cell r="H274">
            <v>349335.30000000005</v>
          </cell>
          <cell r="I274">
            <v>465780.4</v>
          </cell>
          <cell r="J274">
            <v>582225.5</v>
          </cell>
          <cell r="K274">
            <v>698670.6</v>
          </cell>
          <cell r="L274">
            <v>815115.7</v>
          </cell>
          <cell r="M274">
            <v>931560.79999999993</v>
          </cell>
          <cell r="N274">
            <v>1048005.8999999999</v>
          </cell>
          <cell r="O274">
            <v>1164451</v>
          </cell>
          <cell r="P274">
            <v>1280896.1000000001</v>
          </cell>
          <cell r="Q274">
            <v>1397341.2000000002</v>
          </cell>
        </row>
        <row r="276">
          <cell r="D276" t="str">
            <v>Insurance, Regulatory &amp; Statutory Charges</v>
          </cell>
        </row>
        <row r="277">
          <cell r="D277" t="str">
            <v>NZEM Costs (Service Provider)</v>
          </cell>
          <cell r="E277">
            <v>2034487.49</v>
          </cell>
          <cell r="F277">
            <v>210278.85</v>
          </cell>
          <cell r="G277">
            <v>416134.33</v>
          </cell>
          <cell r="H277">
            <v>597073.04</v>
          </cell>
          <cell r="I277">
            <v>762367.97</v>
          </cell>
          <cell r="J277">
            <v>918371.14</v>
          </cell>
          <cell r="K277">
            <v>1068601</v>
          </cell>
          <cell r="L277">
            <v>1214605.08</v>
          </cell>
          <cell r="M277">
            <v>1362209</v>
          </cell>
          <cell r="N277">
            <v>1515744.58</v>
          </cell>
          <cell r="O277">
            <v>1666916.82</v>
          </cell>
          <cell r="P277">
            <v>1846875.54</v>
          </cell>
          <cell r="Q277">
            <v>2034487.49</v>
          </cell>
        </row>
        <row r="278">
          <cell r="D278" t="str">
            <v>Compensation</v>
          </cell>
          <cell r="E278">
            <v>480000</v>
          </cell>
          <cell r="F278">
            <v>40000</v>
          </cell>
          <cell r="G278">
            <v>80000</v>
          </cell>
          <cell r="H278">
            <v>120000</v>
          </cell>
          <cell r="I278">
            <v>160000</v>
          </cell>
          <cell r="J278">
            <v>200000</v>
          </cell>
          <cell r="K278">
            <v>240000</v>
          </cell>
          <cell r="L278">
            <v>280000</v>
          </cell>
          <cell r="M278">
            <v>320000</v>
          </cell>
          <cell r="N278">
            <v>360000</v>
          </cell>
          <cell r="O278">
            <v>400000</v>
          </cell>
          <cell r="P278">
            <v>440000</v>
          </cell>
          <cell r="Q278">
            <v>480000</v>
          </cell>
        </row>
        <row r="279">
          <cell r="B279">
            <v>18</v>
          </cell>
          <cell r="D279" t="str">
            <v>Insurance, Reg &amp; Stat Charges</v>
          </cell>
          <cell r="E279">
            <v>2514487.4900000002</v>
          </cell>
          <cell r="F279">
            <v>250278.85</v>
          </cell>
          <cell r="G279">
            <v>496134.33</v>
          </cell>
          <cell r="H279">
            <v>717073.04</v>
          </cell>
          <cell r="I279">
            <v>922367.97</v>
          </cell>
          <cell r="J279">
            <v>1118371.1399999999</v>
          </cell>
          <cell r="K279">
            <v>1308601</v>
          </cell>
          <cell r="L279">
            <v>1494605.08</v>
          </cell>
          <cell r="M279">
            <v>1682209</v>
          </cell>
          <cell r="N279">
            <v>1875744.58</v>
          </cell>
          <cell r="O279">
            <v>2066916.82</v>
          </cell>
          <cell r="P279">
            <v>2286875.54</v>
          </cell>
          <cell r="Q279">
            <v>2514487.4900000002</v>
          </cell>
        </row>
        <row r="281">
          <cell r="C281" t="str">
            <v>TOTAL ALL EXPENSES</v>
          </cell>
          <cell r="E281">
            <v>37488046.270000003</v>
          </cell>
          <cell r="F281">
            <v>3316415.7099999995</v>
          </cell>
          <cell r="G281">
            <v>6517424.4100000001</v>
          </cell>
          <cell r="H281">
            <v>9727089.3399999999</v>
          </cell>
          <cell r="I281">
            <v>12832880.189999999</v>
          </cell>
          <cell r="J281">
            <v>15925696.639999999</v>
          </cell>
          <cell r="K281">
            <v>18975666.57</v>
          </cell>
          <cell r="L281">
            <v>22023659.719999999</v>
          </cell>
          <cell r="M281">
            <v>25092499.919999998</v>
          </cell>
          <cell r="N281">
            <v>28148607.829999998</v>
          </cell>
          <cell r="O281">
            <v>31243459.599999998</v>
          </cell>
          <cell r="P281">
            <v>34369259.82</v>
          </cell>
          <cell r="Q281">
            <v>37488046.270000003</v>
          </cell>
        </row>
        <row r="283">
          <cell r="C283" t="str">
            <v>EBITDA</v>
          </cell>
          <cell r="E283">
            <v>9690352.9299999848</v>
          </cell>
          <cell r="F283">
            <v>-1149299.5799999982</v>
          </cell>
          <cell r="G283">
            <v>-1075435.8999999971</v>
          </cell>
          <cell r="H283">
            <v>-962951.6500000013</v>
          </cell>
          <cell r="I283">
            <v>610235.0999999987</v>
          </cell>
          <cell r="J283">
            <v>3917396.9700000011</v>
          </cell>
          <cell r="K283">
            <v>8005683.0399999982</v>
          </cell>
          <cell r="L283">
            <v>11209648.019999998</v>
          </cell>
          <cell r="M283">
            <v>13264709.239999996</v>
          </cell>
          <cell r="N283">
            <v>14382602.449999997</v>
          </cell>
          <cell r="O283">
            <v>14408913.389999995</v>
          </cell>
          <cell r="P283">
            <v>12926719.999999994</v>
          </cell>
          <cell r="Q283">
            <v>9690352.9299999904</v>
          </cell>
        </row>
        <row r="285">
          <cell r="D285" t="str">
            <v>Finance</v>
          </cell>
        </row>
        <row r="286">
          <cell r="B286">
            <v>19</v>
          </cell>
          <cell r="D286" t="str">
            <v>Finance Costs</v>
          </cell>
          <cell r="E286">
            <v>0</v>
          </cell>
          <cell r="F286">
            <v>0</v>
          </cell>
          <cell r="G286">
            <v>0</v>
          </cell>
          <cell r="H286">
            <v>0</v>
          </cell>
          <cell r="I286">
            <v>0</v>
          </cell>
          <cell r="J286">
            <v>0</v>
          </cell>
          <cell r="K286">
            <v>0</v>
          </cell>
          <cell r="L286">
            <v>0</v>
          </cell>
          <cell r="M286">
            <v>0</v>
          </cell>
          <cell r="N286">
            <v>0</v>
          </cell>
          <cell r="O286">
            <v>0</v>
          </cell>
          <cell r="P286">
            <v>0</v>
          </cell>
          <cell r="Q286">
            <v>0</v>
          </cell>
        </row>
        <row r="288">
          <cell r="D288" t="str">
            <v>Depreciation / AM Costs</v>
          </cell>
        </row>
      </sheetData>
      <sheetData sheetId="22" refreshError="1"/>
      <sheetData sheetId="23" refreshError="1"/>
      <sheetData sheetId="24" refreshError="1">
        <row r="119">
          <cell r="B119">
            <v>51</v>
          </cell>
          <cell r="C119" t="str">
            <v>Cash &amp; Deposits Held</v>
          </cell>
          <cell r="D119">
            <v>824220.09970892221</v>
          </cell>
          <cell r="E119">
            <v>1634245.1287878621</v>
          </cell>
          <cell r="F119">
            <v>1685596.543131033</v>
          </cell>
          <cell r="G119">
            <v>1064949.8833827358</v>
          </cell>
          <cell r="H119">
            <v>1496111.0965920147</v>
          </cell>
          <cell r="I119">
            <v>1358138.5714356657</v>
          </cell>
          <cell r="J119">
            <v>1358198.0073685851</v>
          </cell>
          <cell r="K119">
            <v>1509029.3200722174</v>
          </cell>
          <cell r="L119">
            <v>1994952.7675055848</v>
          </cell>
          <cell r="M119">
            <v>1622920.7569719763</v>
          </cell>
          <cell r="N119">
            <v>1245506.1961912275</v>
          </cell>
          <cell r="O119">
            <v>1318037.6181368069</v>
          </cell>
        </row>
        <row r="120">
          <cell r="B120">
            <v>52</v>
          </cell>
          <cell r="C120" t="str">
            <v>Inventories</v>
          </cell>
          <cell r="D120">
            <v>2800000</v>
          </cell>
          <cell r="E120">
            <v>2800000</v>
          </cell>
          <cell r="F120">
            <v>2800000</v>
          </cell>
          <cell r="G120">
            <v>2800000</v>
          </cell>
          <cell r="H120">
            <v>2800000</v>
          </cell>
          <cell r="I120">
            <v>2800000</v>
          </cell>
          <cell r="J120">
            <v>2800000</v>
          </cell>
          <cell r="K120">
            <v>2800000</v>
          </cell>
          <cell r="L120">
            <v>2800000</v>
          </cell>
          <cell r="M120">
            <v>2800000</v>
          </cell>
          <cell r="N120">
            <v>2800000</v>
          </cell>
          <cell r="O120">
            <v>2800000</v>
          </cell>
        </row>
        <row r="121">
          <cell r="B121">
            <v>53</v>
          </cell>
          <cell r="C121" t="str">
            <v>Accounts Receivable</v>
          </cell>
          <cell r="D121">
            <v>117987488.75244315</v>
          </cell>
          <cell r="E121">
            <v>127853279.02923474</v>
          </cell>
          <cell r="F121">
            <v>130826293.80141506</v>
          </cell>
          <cell r="G121">
            <v>119526504.79234055</v>
          </cell>
          <cell r="H121">
            <v>116527530.29935938</v>
          </cell>
          <cell r="I121">
            <v>114195530.68048078</v>
          </cell>
          <cell r="J121">
            <v>100562741.90273497</v>
          </cell>
          <cell r="K121">
            <v>103131023.11198871</v>
          </cell>
          <cell r="L121">
            <v>113079607.1810815</v>
          </cell>
          <cell r="M121">
            <v>102207365.15894312</v>
          </cell>
          <cell r="N121">
            <v>108511156.46473546</v>
          </cell>
          <cell r="O121">
            <v>122491854.64268833</v>
          </cell>
        </row>
        <row r="122">
          <cell r="B122">
            <v>54</v>
          </cell>
          <cell r="C122" t="str">
            <v>Current Assets</v>
          </cell>
        </row>
        <row r="123">
          <cell r="B123">
            <v>55</v>
          </cell>
        </row>
        <row r="124">
          <cell r="B124">
            <v>56</v>
          </cell>
          <cell r="C124" t="str">
            <v>Goodwill</v>
          </cell>
          <cell r="D124">
            <v>48700000</v>
          </cell>
          <cell r="E124">
            <v>48700000</v>
          </cell>
          <cell r="F124">
            <v>48700000</v>
          </cell>
          <cell r="G124">
            <v>48700000</v>
          </cell>
          <cell r="H124">
            <v>48700000</v>
          </cell>
          <cell r="I124">
            <v>48700000</v>
          </cell>
          <cell r="J124">
            <v>48700000</v>
          </cell>
          <cell r="K124">
            <v>48700000</v>
          </cell>
          <cell r="L124">
            <v>48700000</v>
          </cell>
          <cell r="M124">
            <v>48700000</v>
          </cell>
          <cell r="N124">
            <v>48700000</v>
          </cell>
          <cell r="O124">
            <v>48700000</v>
          </cell>
        </row>
        <row r="125">
          <cell r="B125">
            <v>57</v>
          </cell>
          <cell r="C125" t="str">
            <v>Investments</v>
          </cell>
          <cell r="D125">
            <v>10554250</v>
          </cell>
          <cell r="E125">
            <v>10554250</v>
          </cell>
          <cell r="F125">
            <v>10554250</v>
          </cell>
          <cell r="G125">
            <v>13554250</v>
          </cell>
          <cell r="H125">
            <v>13554250</v>
          </cell>
          <cell r="I125">
            <v>13554250</v>
          </cell>
          <cell r="J125">
            <v>13554250</v>
          </cell>
          <cell r="K125">
            <v>13554250</v>
          </cell>
          <cell r="L125">
            <v>13554250</v>
          </cell>
          <cell r="M125">
            <v>13554250</v>
          </cell>
          <cell r="N125">
            <v>13554250</v>
          </cell>
          <cell r="O125">
            <v>13554250</v>
          </cell>
        </row>
        <row r="126">
          <cell r="B126">
            <v>58</v>
          </cell>
          <cell r="C126" t="str">
            <v>Customer Acquisition Costs</v>
          </cell>
          <cell r="D126">
            <v>2566756</v>
          </cell>
          <cell r="E126">
            <v>1933512</v>
          </cell>
          <cell r="F126">
            <v>1300268</v>
          </cell>
          <cell r="G126">
            <v>667024</v>
          </cell>
          <cell r="H126">
            <v>33780</v>
          </cell>
          <cell r="I126">
            <v>-599464</v>
          </cell>
          <cell r="J126">
            <v>-1232708</v>
          </cell>
          <cell r="K126">
            <v>-1865952</v>
          </cell>
          <cell r="L126">
            <v>-2499196</v>
          </cell>
          <cell r="M126">
            <v>-3132440</v>
          </cell>
          <cell r="N126">
            <v>-3765684</v>
          </cell>
          <cell r="O126">
            <v>-4398928</v>
          </cell>
        </row>
        <row r="127">
          <cell r="B127">
            <v>59</v>
          </cell>
          <cell r="C127" t="str">
            <v>Fixed Assets</v>
          </cell>
          <cell r="D127">
            <v>2331346522.2662992</v>
          </cell>
          <cell r="E127">
            <v>2326257353.0145712</v>
          </cell>
          <cell r="F127">
            <v>2321173317.2724323</v>
          </cell>
          <cell r="G127">
            <v>2316113045.0656357</v>
          </cell>
          <cell r="H127">
            <v>2310963877.2095242</v>
          </cell>
          <cell r="I127">
            <v>2306173365.7840977</v>
          </cell>
          <cell r="J127">
            <v>2301017814.2326436</v>
          </cell>
          <cell r="K127">
            <v>2296917841.7976446</v>
          </cell>
          <cell r="L127">
            <v>2291791567.2491755</v>
          </cell>
          <cell r="M127">
            <v>2289772822.973866</v>
          </cell>
          <cell r="N127">
            <v>2284579419.5122552</v>
          </cell>
          <cell r="O127">
            <v>2324071664.3439021</v>
          </cell>
        </row>
        <row r="128">
          <cell r="B128">
            <v>60</v>
          </cell>
          <cell r="C128" t="str">
            <v>Work in Progress</v>
          </cell>
          <cell r="D128">
            <v>49450016.863801591</v>
          </cell>
          <cell r="E128">
            <v>52976677.44658713</v>
          </cell>
          <cell r="F128">
            <v>58811414.923111424</v>
          </cell>
          <cell r="G128">
            <v>63748899.681293063</v>
          </cell>
          <cell r="H128">
            <v>67524951.461419031</v>
          </cell>
          <cell r="I128">
            <v>70461175.410208568</v>
          </cell>
          <cell r="J128">
            <v>73865784.379205197</v>
          </cell>
          <cell r="K128">
            <v>76162054.593256548</v>
          </cell>
          <cell r="L128">
            <v>81621388.653013885</v>
          </cell>
          <cell r="M128">
            <v>81539623.637264505</v>
          </cell>
          <cell r="N128">
            <v>84828665.51132077</v>
          </cell>
          <cell r="O128">
            <v>42677071.853161335</v>
          </cell>
        </row>
        <row r="129">
          <cell r="B129">
            <v>61</v>
          </cell>
          <cell r="C129" t="str">
            <v xml:space="preserve">Accounts Payable &amp; Accruals </v>
          </cell>
          <cell r="D129">
            <v>99135342.296342075</v>
          </cell>
          <cell r="E129">
            <v>80668410.853748679</v>
          </cell>
          <cell r="F129">
            <v>73939180.57969366</v>
          </cell>
          <cell r="G129">
            <v>68288642.413882807</v>
          </cell>
          <cell r="H129">
            <v>61494257.117242329</v>
          </cell>
          <cell r="I129">
            <v>58423457.631935924</v>
          </cell>
          <cell r="J129">
            <v>61440063.567003831</v>
          </cell>
          <cell r="K129">
            <v>61740719.490230009</v>
          </cell>
          <cell r="L129">
            <v>66596573.975988522</v>
          </cell>
          <cell r="M129">
            <v>64317039.495709121</v>
          </cell>
          <cell r="N129">
            <v>74476121.56358318</v>
          </cell>
          <cell r="O129">
            <v>79366527.606091365</v>
          </cell>
        </row>
        <row r="130">
          <cell r="B130">
            <v>62</v>
          </cell>
          <cell r="D130">
            <v>0</v>
          </cell>
          <cell r="E130">
            <v>0</v>
          </cell>
          <cell r="F130">
            <v>0</v>
          </cell>
          <cell r="G130">
            <v>0</v>
          </cell>
          <cell r="H130">
            <v>0</v>
          </cell>
          <cell r="I130">
            <v>0</v>
          </cell>
          <cell r="J130">
            <v>0</v>
          </cell>
          <cell r="K130">
            <v>0</v>
          </cell>
          <cell r="L130">
            <v>0</v>
          </cell>
          <cell r="M130">
            <v>0</v>
          </cell>
          <cell r="N130">
            <v>0</v>
          </cell>
          <cell r="O130">
            <v>0</v>
          </cell>
        </row>
        <row r="131">
          <cell r="B131">
            <v>63</v>
          </cell>
          <cell r="C131" t="str">
            <v>Comalco Income in Advance</v>
          </cell>
          <cell r="D131">
            <v>388340.93</v>
          </cell>
          <cell r="E131">
            <v>166474.38</v>
          </cell>
          <cell r="F131">
            <v>0</v>
          </cell>
          <cell r="G131">
            <v>0</v>
          </cell>
          <cell r="H131">
            <v>0</v>
          </cell>
          <cell r="I131">
            <v>0</v>
          </cell>
          <cell r="J131">
            <v>0</v>
          </cell>
          <cell r="K131">
            <v>0</v>
          </cell>
          <cell r="L131">
            <v>0</v>
          </cell>
          <cell r="M131">
            <v>0</v>
          </cell>
          <cell r="N131">
            <v>0</v>
          </cell>
          <cell r="O131">
            <v>0</v>
          </cell>
        </row>
        <row r="132">
          <cell r="B132">
            <v>64</v>
          </cell>
          <cell r="C132" t="str">
            <v>Current Accounts Subsidiaries</v>
          </cell>
          <cell r="D132">
            <v>0</v>
          </cell>
          <cell r="E132">
            <v>0</v>
          </cell>
          <cell r="F132">
            <v>0</v>
          </cell>
          <cell r="G132">
            <v>0</v>
          </cell>
          <cell r="H132">
            <v>0</v>
          </cell>
          <cell r="I132">
            <v>0</v>
          </cell>
          <cell r="J132">
            <v>0</v>
          </cell>
          <cell r="K132">
            <v>0</v>
          </cell>
          <cell r="L132">
            <v>0</v>
          </cell>
          <cell r="M132">
            <v>0</v>
          </cell>
          <cell r="N132">
            <v>0</v>
          </cell>
          <cell r="O132">
            <v>0</v>
          </cell>
        </row>
        <row r="133">
          <cell r="B133">
            <v>65</v>
          </cell>
          <cell r="C133" t="str">
            <v>Current Portion of Term Debt</v>
          </cell>
          <cell r="D133">
            <v>200000000</v>
          </cell>
          <cell r="E133">
            <v>200000000</v>
          </cell>
          <cell r="F133">
            <v>200000000</v>
          </cell>
          <cell r="G133">
            <v>200000000</v>
          </cell>
          <cell r="H133">
            <v>200000000</v>
          </cell>
          <cell r="I133">
            <v>200000000</v>
          </cell>
          <cell r="J133">
            <v>200000000</v>
          </cell>
          <cell r="K133">
            <v>100000000</v>
          </cell>
          <cell r="L133">
            <v>100000000</v>
          </cell>
          <cell r="M133">
            <v>150000000</v>
          </cell>
          <cell r="N133">
            <v>150000000</v>
          </cell>
          <cell r="O133">
            <v>150000000</v>
          </cell>
        </row>
        <row r="134">
          <cell r="B134">
            <v>66</v>
          </cell>
          <cell r="C134" t="str">
            <v>Provision for Dividends</v>
          </cell>
          <cell r="D134">
            <v>35884000</v>
          </cell>
          <cell r="E134">
            <v>35884000</v>
          </cell>
          <cell r="F134">
            <v>35884000</v>
          </cell>
          <cell r="G134">
            <v>0</v>
          </cell>
          <cell r="H134">
            <v>0</v>
          </cell>
          <cell r="I134">
            <v>46797120</v>
          </cell>
          <cell r="J134">
            <v>46797120</v>
          </cell>
          <cell r="K134">
            <v>46797120</v>
          </cell>
          <cell r="L134">
            <v>0</v>
          </cell>
          <cell r="M134">
            <v>0</v>
          </cell>
          <cell r="N134">
            <v>0</v>
          </cell>
          <cell r="O134">
            <v>45599344</v>
          </cell>
        </row>
        <row r="135">
          <cell r="B135">
            <v>67</v>
          </cell>
          <cell r="C135" t="str">
            <v>Provision for Taxation</v>
          </cell>
          <cell r="D135">
            <v>1427206.6378506273</v>
          </cell>
          <cell r="E135">
            <v>8295173.7755927006</v>
          </cell>
          <cell r="F135">
            <v>14129801.335330758</v>
          </cell>
          <cell r="G135">
            <v>2442207.8166223094</v>
          </cell>
          <cell r="H135">
            <v>9327120.8871136904</v>
          </cell>
          <cell r="I135">
            <v>15795931.652443012</v>
          </cell>
          <cell r="J135">
            <v>23257112.568861388</v>
          </cell>
          <cell r="K135">
            <v>3184955.5023927726</v>
          </cell>
          <cell r="L135">
            <v>11012142.85127118</v>
          </cell>
          <cell r="M135">
            <v>16273883.342932248</v>
          </cell>
          <cell r="N135">
            <v>20851923.872494664</v>
          </cell>
          <cell r="O135">
            <v>704520.94911293313</v>
          </cell>
        </row>
        <row r="136">
          <cell r="B136">
            <v>68</v>
          </cell>
          <cell r="C136" t="str">
            <v>ECNZ Term Debt</v>
          </cell>
          <cell r="D136">
            <v>76541333</v>
          </cell>
          <cell r="E136">
            <v>76512416</v>
          </cell>
          <cell r="F136">
            <v>76483499</v>
          </cell>
          <cell r="G136">
            <v>76454582</v>
          </cell>
          <cell r="H136">
            <v>76425665</v>
          </cell>
          <cell r="I136">
            <v>76396748</v>
          </cell>
          <cell r="J136">
            <v>76367831</v>
          </cell>
          <cell r="K136">
            <v>76338914</v>
          </cell>
          <cell r="L136">
            <v>76309997</v>
          </cell>
          <cell r="M136">
            <v>26281080</v>
          </cell>
          <cell r="N136">
            <v>26252163</v>
          </cell>
          <cell r="O136">
            <v>26222246</v>
          </cell>
        </row>
        <row r="137">
          <cell r="B137">
            <v>69</v>
          </cell>
          <cell r="C137" t="str">
            <v>Term Debt</v>
          </cell>
          <cell r="D137">
            <v>406440250</v>
          </cell>
          <cell r="E137">
            <v>413440250</v>
          </cell>
          <cell r="F137">
            <v>406440250</v>
          </cell>
          <cell r="G137">
            <v>431440250</v>
          </cell>
          <cell r="H137">
            <v>413440250</v>
          </cell>
          <cell r="I137">
            <v>546440250</v>
          </cell>
          <cell r="J137">
            <v>505440250</v>
          </cell>
          <cell r="K137">
            <v>605440250</v>
          </cell>
          <cell r="L137">
            <v>634440250</v>
          </cell>
          <cell r="M137">
            <v>607440250</v>
          </cell>
          <cell r="N137">
            <v>587440250</v>
          </cell>
          <cell r="O137">
            <v>637440250</v>
          </cell>
        </row>
        <row r="138">
          <cell r="B138">
            <v>70</v>
          </cell>
          <cell r="C138" t="str">
            <v>Deferred Tax</v>
          </cell>
          <cell r="D138">
            <v>82747000</v>
          </cell>
          <cell r="E138">
            <v>82747000</v>
          </cell>
          <cell r="F138">
            <v>82747000</v>
          </cell>
          <cell r="G138">
            <v>89516040</v>
          </cell>
          <cell r="H138">
            <v>89516040</v>
          </cell>
          <cell r="I138">
            <v>89516040</v>
          </cell>
          <cell r="J138">
            <v>89516040</v>
          </cell>
          <cell r="K138">
            <v>96285080</v>
          </cell>
          <cell r="L138">
            <v>96285080</v>
          </cell>
          <cell r="M138">
            <v>96285080</v>
          </cell>
          <cell r="N138">
            <v>96285080</v>
          </cell>
          <cell r="O138">
            <v>103054120</v>
          </cell>
        </row>
        <row r="139">
          <cell r="B139">
            <v>71</v>
          </cell>
          <cell r="C139" t="str">
            <v>Share Capital</v>
          </cell>
          <cell r="D139">
            <v>1600000000</v>
          </cell>
          <cell r="E139">
            <v>1600000000</v>
          </cell>
          <cell r="F139">
            <v>1600000000</v>
          </cell>
          <cell r="G139">
            <v>1600000000</v>
          </cell>
          <cell r="H139">
            <v>1600000000</v>
          </cell>
          <cell r="I139">
            <v>1600000000</v>
          </cell>
          <cell r="J139">
            <v>1600000000</v>
          </cell>
          <cell r="K139">
            <v>1600000000</v>
          </cell>
          <cell r="L139">
            <v>1600000000</v>
          </cell>
          <cell r="M139">
            <v>1600000000</v>
          </cell>
          <cell r="N139">
            <v>1600000000</v>
          </cell>
          <cell r="O139">
            <v>1600000000</v>
          </cell>
        </row>
        <row r="140">
          <cell r="B140">
            <v>72</v>
          </cell>
          <cell r="C140" t="str">
            <v>Retained Earnings</v>
          </cell>
          <cell r="D140">
            <v>-15273218.401939677</v>
          </cell>
          <cell r="E140">
            <v>-1943407.9101603329</v>
          </cell>
          <cell r="F140">
            <v>9288410.1050654128</v>
          </cell>
          <cell r="G140">
            <v>21093951.672147058</v>
          </cell>
          <cell r="H140">
            <v>34458167.542538635</v>
          </cell>
          <cell r="I140">
            <v>-153665550.35815638</v>
          </cell>
          <cell r="J140">
            <v>-139131336.13391298</v>
          </cell>
          <cell r="K140">
            <v>-125817791.68966103</v>
          </cell>
          <cell r="L140">
            <v>-110540473.49648367</v>
          </cell>
          <cell r="M140">
            <v>-100471789.83159605</v>
          </cell>
          <cell r="N140">
            <v>-91791224.271575391</v>
          </cell>
          <cell r="O140">
            <v>-168112057.61731583</v>
          </cell>
        </row>
        <row r="141">
          <cell r="B141">
            <v>73</v>
          </cell>
          <cell r="C141" t="str">
            <v>Valuation Reserve</v>
          </cell>
          <cell r="D141">
            <v>76939000</v>
          </cell>
          <cell r="E141">
            <v>76939000</v>
          </cell>
          <cell r="F141">
            <v>76939000</v>
          </cell>
          <cell r="G141">
            <v>76939000</v>
          </cell>
          <cell r="H141">
            <v>76939000</v>
          </cell>
          <cell r="I141">
            <v>76939000</v>
          </cell>
          <cell r="J141">
            <v>76939000</v>
          </cell>
          <cell r="K141">
            <v>76939000</v>
          </cell>
          <cell r="L141">
            <v>76939000</v>
          </cell>
          <cell r="M141">
            <v>76939000</v>
          </cell>
          <cell r="N141">
            <v>76939000</v>
          </cell>
          <cell r="O141">
            <v>76939000</v>
          </cell>
        </row>
        <row r="142">
          <cell r="B142">
            <v>74</v>
          </cell>
          <cell r="C142" t="str">
            <v>Foreign Exchange Reserve</v>
          </cell>
          <cell r="D142">
            <v>0</v>
          </cell>
          <cell r="E142">
            <v>0</v>
          </cell>
          <cell r="F142">
            <v>0</v>
          </cell>
          <cell r="G142">
            <v>0</v>
          </cell>
          <cell r="H142">
            <v>0</v>
          </cell>
          <cell r="I142">
            <v>0</v>
          </cell>
          <cell r="J142">
            <v>0</v>
          </cell>
          <cell r="K142">
            <v>0</v>
          </cell>
          <cell r="L142">
            <v>0</v>
          </cell>
          <cell r="M142">
            <v>0</v>
          </cell>
          <cell r="N142">
            <v>0</v>
          </cell>
          <cell r="O142">
            <v>0</v>
          </cell>
        </row>
        <row r="144">
          <cell r="D144">
            <v>-0.24000024795532227</v>
          </cell>
          <cell r="E144">
            <v>-0.23999977111816406</v>
          </cell>
          <cell r="F144">
            <v>-0.24000024795532227</v>
          </cell>
          <cell r="G144">
            <v>-0.24000072479248047</v>
          </cell>
          <cell r="H144">
            <v>-0.23999977111816406</v>
          </cell>
          <cell r="I144">
            <v>-0.23999929428100586</v>
          </cell>
          <cell r="J144">
            <v>-0.23999977111816406</v>
          </cell>
          <cell r="K144">
            <v>-0.24000024795532227</v>
          </cell>
          <cell r="L144">
            <v>-0.24000024795532227</v>
          </cell>
          <cell r="M144">
            <v>-0.24000072479248047</v>
          </cell>
          <cell r="N144">
            <v>-0.24000024795532227</v>
          </cell>
          <cell r="O144">
            <v>-0.24000072479248047</v>
          </cell>
        </row>
      </sheetData>
      <sheetData sheetId="25" refreshError="1"/>
      <sheetData sheetId="26" refreshError="1"/>
      <sheetData sheetId="2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Rep"/>
      <sheetName val="Check_Bal_FinStats"/>
      <sheetName val="StatFinPerf"/>
      <sheetName val="MvmtEquity"/>
      <sheetName val="StatFinPos"/>
      <sheetName val="Input"/>
      <sheetName val="StatCF"/>
      <sheetName val="CF Parent"/>
      <sheetName val="CF Consol"/>
      <sheetName val="Acc Policies"/>
      <sheetName val=" Notes to Fin Stats"/>
      <sheetName val="Con_cm"/>
      <sheetName val="Segment Report_Updated"/>
      <sheetName val="FinInst_Updated"/>
      <sheetName val="Variance"/>
      <sheetName val="Sep_Discl"/>
      <sheetName val="RecCF"/>
      <sheetName val="To Do"/>
      <sheetName val="DL_FORMAT"/>
      <sheetName val="VLOOKUP"/>
      <sheetName val="CHECKLIST"/>
      <sheetName val="Crown_Fin_Pos"/>
      <sheetName val="Crown_Funding"/>
      <sheetName val="Cashflow Budget"/>
      <sheetName val="monthly cashflow"/>
      <sheetName val="comparative cashflow"/>
      <sheetName val="Cashflow Stmt"/>
      <sheetName val="Fin_Pos"/>
      <sheetName val="Funding"/>
      <sheetName val="Fin_Per_ActII"/>
      <sheetName val="Fin_Per_OutturnII"/>
      <sheetName val="Balance_Sheet"/>
      <sheetName val="BUD_FIN_POS"/>
      <sheetName val="Revised_BUD_FIN_POS"/>
      <sheetName val="BUD_FUNDING"/>
      <sheetName val="Revised_BUD_FUNDING"/>
      <sheetName val="DL_REV_ACT"/>
      <sheetName val="DL_REV_BUD"/>
      <sheetName val="DL_PL_ACT"/>
      <sheetName val="DL_BS_ACT"/>
      <sheetName val="DL_BUD"/>
      <sheetName val="DL_LAST_YR"/>
      <sheetName val="DL_BS_LAST_YR"/>
      <sheetName val="DL_BS_AN_LAST_YR"/>
      <sheetName val="DL_REV_CHECK"/>
      <sheetName val="DL_PL_GGRSM"/>
      <sheetName val="DL_BS_GGRSM"/>
      <sheetName val="Tax"/>
      <sheetName val="Revised_Budgets"/>
      <sheetName val="Elim."/>
      <sheetName val="PL_Elim"/>
      <sheetName val="BS_Elim"/>
      <sheetName val="Budgets"/>
      <sheetName val="Rev_Summary"/>
      <sheetName val="Last_Year"/>
      <sheetName val="Notes"/>
      <sheetName val="Sheet1"/>
      <sheetName val="Module6"/>
      <sheetName val="Module10"/>
      <sheetName val="Module1"/>
      <sheetName val="Module2"/>
    </sheetNames>
    <sheetDataSet>
      <sheetData sheetId="0"/>
      <sheetData sheetId="1"/>
      <sheetData sheetId="2"/>
      <sheetData sheetId="3"/>
      <sheetData sheetId="4"/>
      <sheetData sheetId="5"/>
      <sheetData sheetId="6"/>
      <sheetData sheetId="7"/>
      <sheetData sheetId="8"/>
      <sheetData sheetId="9"/>
      <sheetData sheetId="10"/>
      <sheetData sheetId="11" refreshError="1">
        <row r="155">
          <cell r="AL155">
            <v>15345.818073242188</v>
          </cell>
        </row>
        <row r="309">
          <cell r="AL309">
            <v>0</v>
          </cell>
        </row>
        <row r="327">
          <cell r="AL327">
            <v>79394.267590000018</v>
          </cell>
        </row>
        <row r="347">
          <cell r="AL347">
            <v>5972.1500199999855</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ttons"/>
      <sheetName val="Assumptions"/>
      <sheetName val="UOMI"/>
      <sheetName val="NRWTByPayer"/>
      <sheetName val="NRWTListed"/>
      <sheetName val="NRWTNoms"/>
      <sheetName val="OutturnData"/>
      <sheetName val="MacroInputs"/>
      <sheetName val="NZSFund"/>
      <sheetName val="ExAdj"/>
      <sheetName val="OpSurp"/>
      <sheetName val="AnnToQtr"/>
      <sheetName val="FIRST"/>
      <sheetName val="NRWT"/>
      <sheetName val="NRWTRex"/>
      <sheetName val="NRWTSumm"/>
      <sheetName val="FDWPbyPayer"/>
      <sheetName val="FDWP"/>
      <sheetName val="FDWPRex"/>
      <sheetName val="Dividends"/>
      <sheetName val="DWT"/>
      <sheetName val="DWTRex"/>
      <sheetName val="DWTSumm"/>
      <sheetName val="DWTDtl"/>
      <sheetName val="LossEqns"/>
      <sheetName val="ScratchPad"/>
      <sheetName val="Forecast"/>
      <sheetName val="Funds"/>
      <sheetName val="PandL"/>
      <sheetName val="MonthlySum"/>
      <sheetName val="AnnualSum"/>
      <sheetName val="AllRec"/>
      <sheetName val="SumAll"/>
      <sheetName val="ToSumFile"/>
      <sheetName val="ToAremos"/>
      <sheetName val="MonthTrak"/>
      <sheetName val="TrakChart"/>
      <sheetName val="TraxInput"/>
      <sheetName val="TrakCompare"/>
      <sheetName val="CompChart"/>
      <sheetName val="CompChartYTD"/>
      <sheetName val="Graphing"/>
      <sheetName val="OSvsCorptax"/>
      <sheetName val="CorpTaxJune"/>
      <sheetName val="OSJune"/>
      <sheetName val="Reckon"/>
      <sheetName val="ETRdata"/>
      <sheetName val="ETR1"/>
      <sheetName val="ETR2"/>
      <sheetName val="ETR3"/>
      <sheetName val="ETR4"/>
      <sheetName val="Alldiv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3">
          <cell r="C3" t="str">
            <v>2005 PREFU</v>
          </cell>
          <cell r="D3" t="str">
            <v>2005 BEFU</v>
          </cell>
          <cell r="E3" t="str">
            <v>2004 DEFU</v>
          </cell>
          <cell r="F3" t="str">
            <v>2005 PREFU</v>
          </cell>
          <cell r="G3" t="str">
            <v>2005 BEFU</v>
          </cell>
          <cell r="H3" t="str">
            <v>2004 DEFU</v>
          </cell>
          <cell r="I3" t="str">
            <v>2005 PREFU</v>
          </cell>
          <cell r="J3" t="str">
            <v>2005 BEFU</v>
          </cell>
          <cell r="K3" t="str">
            <v>2004 DEFU</v>
          </cell>
        </row>
        <row r="21">
          <cell r="E21">
            <v>1</v>
          </cell>
        </row>
        <row r="23">
          <cell r="E23">
            <v>15</v>
          </cell>
        </row>
      </sheetData>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_report"/>
      <sheetName val="WIP LTD"/>
      <sheetName val="detail_report"/>
      <sheetName val="actual"/>
      <sheetName val="life_to_date"/>
      <sheetName val="Budget 2003"/>
      <sheetName val="Department"/>
      <sheetName val="buget2001"/>
      <sheetName val="sheetquery"/>
      <sheetName val="generation"/>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PERFORM Portfolio Summary A"/>
      <sheetName val="PERFORM Portfolio Summary B"/>
      <sheetName val="PERFORM Portfolio Summary C"/>
      <sheetName val="ANNUAL Actuals &amp; Forecast Rev"/>
      <sheetName val="MONTHLY Actuals Rev"/>
      <sheetName val="MONTHLY Forecast Rev"/>
      <sheetName val="ACTUAL Summary by Segment"/>
      <sheetName val="PORTFOLIO Contract Volumes"/>
      <sheetName val="PORTFOLIO Contract Revenues"/>
      <sheetName val="PERFORM Summary by SEGMENT"/>
      <sheetName val="PERFORM Summary by LOCATION"/>
      <sheetName val="PERFORM Contract Load"/>
      <sheetName val="PERFORM Contract Sales"/>
      <sheetName val="PERFORM Contract Purchases"/>
      <sheetName val="PERFORM Contract Fees"/>
      <sheetName val="RAMBO Aggegations"/>
      <sheetName val="PERFORM Raw Data"/>
      <sheetName val="ACTUAL Market Data"/>
      <sheetName val="ACTUAL Portfolio Data"/>
      <sheetName val="CHART PERFORM Portfolio"/>
      <sheetName val="PERFORM Portfolio Summary Data"/>
      <sheetName val="DATA CHART PERFORM Portfolio"/>
    </sheetNames>
    <sheetDataSet>
      <sheetData sheetId="0" refreshError="1">
        <row r="5">
          <cell r="B5">
            <v>37900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
  <sheetViews>
    <sheetView tabSelected="1" workbookViewId="0"/>
  </sheetViews>
  <sheetFormatPr defaultColWidth="9.28515625" defaultRowHeight="12.75"/>
  <cols>
    <col min="1" max="1" width="9.28515625" style="29" customWidth="1"/>
    <col min="2" max="16384" width="9.28515625" style="29"/>
  </cols>
  <sheetData>
    <row r="1" spans="1:7" s="200" customFormat="1" ht="20.25">
      <c r="A1" s="199" t="s">
        <v>122</v>
      </c>
    </row>
    <row r="2" spans="1:7" s="200" customFormat="1" ht="18" customHeight="1">
      <c r="A2" s="199" t="s">
        <v>123</v>
      </c>
    </row>
    <row r="3" spans="1:7" s="202" customFormat="1" ht="17.25" customHeight="1">
      <c r="A3" s="201" t="s">
        <v>127</v>
      </c>
      <c r="B3" s="201"/>
      <c r="C3" s="201"/>
    </row>
    <row r="4" spans="1:7" s="202" customFormat="1" ht="22.5" customHeight="1">
      <c r="A4" s="203" t="s">
        <v>115</v>
      </c>
      <c r="B4" s="200"/>
      <c r="C4" s="200"/>
      <c r="D4" s="201"/>
      <c r="E4" s="201"/>
      <c r="F4" s="201"/>
      <c r="G4" s="201"/>
    </row>
    <row r="5" spans="1:7" s="202" customFormat="1"/>
    <row r="6" spans="1:7" s="202" customFormat="1">
      <c r="A6" s="204" t="s">
        <v>126</v>
      </c>
    </row>
  </sheetData>
  <phoneticPr fontId="2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59"/>
  <sheetViews>
    <sheetView topLeftCell="A138" zoomScaleNormal="100" zoomScalePageLayoutView="80" workbookViewId="0"/>
  </sheetViews>
  <sheetFormatPr defaultColWidth="9.28515625" defaultRowHeight="12.75"/>
  <cols>
    <col min="1" max="1" width="3.42578125" style="28" customWidth="1"/>
    <col min="2" max="2" width="37.7109375" style="28" customWidth="1"/>
    <col min="3" max="3" width="15.7109375" style="28" customWidth="1"/>
    <col min="4" max="4" width="17.7109375" style="28" customWidth="1"/>
    <col min="5" max="5" width="13.42578125" style="28" customWidth="1"/>
    <col min="6" max="6" width="59.7109375" style="28" customWidth="1"/>
    <col min="7" max="16384" width="9.28515625" style="28"/>
  </cols>
  <sheetData>
    <row r="1" spans="2:2" ht="15.75">
      <c r="B1" s="205" t="s">
        <v>25</v>
      </c>
    </row>
    <row r="140" spans="1:6" ht="15">
      <c r="A140" s="47" t="s">
        <v>73</v>
      </c>
    </row>
    <row r="142" spans="1:6" ht="39.75" customHeight="1">
      <c r="A142" s="206" t="s">
        <v>54</v>
      </c>
      <c r="B142" s="206"/>
      <c r="C142" s="69" t="s">
        <v>71</v>
      </c>
      <c r="D142" s="69" t="s">
        <v>72</v>
      </c>
      <c r="E142" s="68" t="s">
        <v>55</v>
      </c>
      <c r="F142" s="70" t="s">
        <v>56</v>
      </c>
    </row>
    <row r="143" spans="1:6" ht="16.5">
      <c r="A143" s="48" t="s">
        <v>57</v>
      </c>
      <c r="B143" s="49"/>
      <c r="C143" s="49"/>
      <c r="D143" s="49"/>
      <c r="E143" s="50"/>
      <c r="F143" s="51"/>
    </row>
    <row r="144" spans="1:6" ht="16.5">
      <c r="A144" s="52"/>
      <c r="B144" s="114" t="s">
        <v>17</v>
      </c>
      <c r="C144" s="111">
        <v>10528</v>
      </c>
      <c r="D144" s="111">
        <v>11473</v>
      </c>
      <c r="E144" s="111">
        <f>C144-D144</f>
        <v>-945</v>
      </c>
      <c r="F144" s="53"/>
    </row>
    <row r="145" spans="1:6" ht="16.5">
      <c r="A145" s="54"/>
      <c r="B145" s="114" t="s">
        <v>10</v>
      </c>
      <c r="C145" s="111">
        <v>4103</v>
      </c>
      <c r="D145" s="111">
        <v>4104</v>
      </c>
      <c r="E145" s="111">
        <f t="shared" ref="E145:E153" si="0">C145-D145</f>
        <v>-1</v>
      </c>
      <c r="F145" s="53"/>
    </row>
    <row r="146" spans="1:6" ht="16.5">
      <c r="A146" s="54"/>
      <c r="B146" s="114" t="s">
        <v>11</v>
      </c>
      <c r="C146" s="111">
        <v>4631</v>
      </c>
      <c r="D146" s="111">
        <v>4173</v>
      </c>
      <c r="E146" s="111">
        <f t="shared" si="0"/>
        <v>458</v>
      </c>
      <c r="F146" s="53"/>
    </row>
    <row r="147" spans="1:6" ht="16.5">
      <c r="A147" s="54"/>
      <c r="B147" s="114" t="s">
        <v>51</v>
      </c>
      <c r="C147" s="111">
        <v>2104</v>
      </c>
      <c r="D147" s="111">
        <v>1673</v>
      </c>
      <c r="E147" s="111">
        <f t="shared" si="0"/>
        <v>431</v>
      </c>
      <c r="F147" s="53"/>
    </row>
    <row r="148" spans="1:6" ht="16.5">
      <c r="A148" s="54"/>
      <c r="B148" s="114" t="s">
        <v>12</v>
      </c>
      <c r="C148" s="111">
        <v>1260</v>
      </c>
      <c r="D148" s="111">
        <v>1145</v>
      </c>
      <c r="E148" s="111">
        <f t="shared" si="0"/>
        <v>115</v>
      </c>
      <c r="F148" s="53"/>
    </row>
    <row r="149" spans="1:6" ht="16.5">
      <c r="A149" s="54"/>
      <c r="B149" s="114" t="s">
        <v>13</v>
      </c>
      <c r="C149" s="111">
        <v>1163</v>
      </c>
      <c r="D149" s="111">
        <v>1049</v>
      </c>
      <c r="E149" s="111">
        <f t="shared" si="0"/>
        <v>114</v>
      </c>
      <c r="F149" s="53"/>
    </row>
    <row r="150" spans="1:6" ht="16.5">
      <c r="A150" s="54"/>
      <c r="B150" s="114" t="s">
        <v>14</v>
      </c>
      <c r="C150" s="111">
        <v>805</v>
      </c>
      <c r="D150" s="111">
        <v>733</v>
      </c>
      <c r="E150" s="111">
        <f t="shared" si="0"/>
        <v>72</v>
      </c>
      <c r="F150" s="53"/>
    </row>
    <row r="151" spans="1:6" ht="16.5">
      <c r="A151" s="54"/>
      <c r="B151" s="114" t="s">
        <v>52</v>
      </c>
      <c r="C151" s="111">
        <v>909</v>
      </c>
      <c r="D151" s="111">
        <v>653</v>
      </c>
      <c r="E151" s="111">
        <f t="shared" si="0"/>
        <v>256</v>
      </c>
      <c r="F151" s="53"/>
    </row>
    <row r="152" spans="1:6" ht="49.5">
      <c r="A152" s="54"/>
      <c r="B152" s="114" t="s">
        <v>53</v>
      </c>
      <c r="C152" s="111">
        <v>114</v>
      </c>
      <c r="D152" s="111">
        <v>583</v>
      </c>
      <c r="E152" s="111">
        <f t="shared" si="0"/>
        <v>-469</v>
      </c>
      <c r="F152" s="55" t="s">
        <v>77</v>
      </c>
    </row>
    <row r="153" spans="1:6" ht="16.5">
      <c r="A153" s="56"/>
      <c r="B153" s="114" t="s">
        <v>15</v>
      </c>
      <c r="C153" s="111">
        <v>3557</v>
      </c>
      <c r="D153" s="111">
        <v>3788</v>
      </c>
      <c r="E153" s="111">
        <f t="shared" si="0"/>
        <v>-231</v>
      </c>
      <c r="F153" s="55"/>
    </row>
    <row r="154" spans="1:6" ht="16.5">
      <c r="A154" s="54"/>
      <c r="B154" s="57"/>
      <c r="C154" s="112"/>
      <c r="D154" s="112"/>
      <c r="E154" s="112"/>
      <c r="F154" s="58"/>
    </row>
    <row r="155" spans="1:6" ht="40.9" customHeight="1">
      <c r="A155" s="209" t="s">
        <v>58</v>
      </c>
      <c r="B155" s="210"/>
      <c r="C155" s="111">
        <v>29174</v>
      </c>
      <c r="D155" s="111">
        <v>28476</v>
      </c>
      <c r="E155" s="111">
        <f>C155-D155</f>
        <v>698</v>
      </c>
      <c r="F155" s="55" t="s">
        <v>59</v>
      </c>
    </row>
    <row r="156" spans="1:6" ht="16.5">
      <c r="A156" s="54"/>
      <c r="B156" s="57"/>
      <c r="C156" s="112"/>
      <c r="D156" s="112"/>
      <c r="E156" s="112"/>
      <c r="F156" s="61"/>
    </row>
    <row r="157" spans="1:6" ht="16.5">
      <c r="A157" s="59" t="s">
        <v>60</v>
      </c>
      <c r="B157" s="60"/>
      <c r="C157" s="111">
        <v>29598</v>
      </c>
      <c r="D157" s="111">
        <v>29020</v>
      </c>
      <c r="E157" s="111">
        <f>C157-D157</f>
        <v>578</v>
      </c>
      <c r="F157" s="55"/>
    </row>
    <row r="158" spans="1:6" ht="16.5">
      <c r="A158" s="62"/>
      <c r="B158" s="57"/>
      <c r="C158" s="112"/>
      <c r="D158" s="112"/>
      <c r="E158" s="112"/>
      <c r="F158" s="58"/>
    </row>
    <row r="159" spans="1:6" ht="47.65" customHeight="1">
      <c r="A159" s="207" t="s">
        <v>61</v>
      </c>
      <c r="B159" s="208"/>
      <c r="C159" s="113">
        <v>792</v>
      </c>
      <c r="D159" s="113">
        <v>755</v>
      </c>
      <c r="E159" s="113">
        <f>C159-D159</f>
        <v>37</v>
      </c>
      <c r="F159" s="63" t="s">
        <v>62</v>
      </c>
    </row>
  </sheetData>
  <mergeCells count="3">
    <mergeCell ref="A142:B142"/>
    <mergeCell ref="A159:B159"/>
    <mergeCell ref="A155:B155"/>
  </mergeCells>
  <phoneticPr fontId="26" type="noConversion"/>
  <pageMargins left="0.70866141732283472" right="0.70866141732283472" top="0.74803149606299213" bottom="0.74803149606299213" header="0.31496062992125984" footer="0.31496062992125984"/>
  <pageSetup paperSize="9" scale="60" fitToHeight="4" orientation="portrait" horizontalDpi="300" verticalDpi="300" r:id="rId1"/>
  <rowBreaks count="2" manualBreakCount="2">
    <brk id="79" max="5" man="1"/>
    <brk id="139"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defaultColWidth="9.28515625" defaultRowHeight="12.75"/>
  <cols>
    <col min="1" max="16384" width="9.28515625" style="96"/>
  </cols>
  <sheetData>
    <row r="1" spans="1:1" ht="15.75">
      <c r="A1" s="95" t="s">
        <v>76</v>
      </c>
    </row>
    <row r="3" spans="1:1">
      <c r="A3" s="97"/>
    </row>
  </sheetData>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78"/>
  <sheetViews>
    <sheetView zoomScaleNormal="100" workbookViewId="0">
      <pane xSplit="1" ySplit="4" topLeftCell="B109" activePane="bottomRight" state="frozen"/>
      <selection activeCell="K94" sqref="K93:K94"/>
      <selection pane="topRight" activeCell="K94" sqref="K93:K94"/>
      <selection pane="bottomLeft" activeCell="K94" sqref="K93:K94"/>
      <selection pane="bottomRight" activeCell="D57" sqref="D57:P57"/>
    </sheetView>
  </sheetViews>
  <sheetFormatPr defaultRowHeight="12.75"/>
  <cols>
    <col min="1" max="1" width="47.5703125" bestFit="1" customWidth="1"/>
    <col min="2" max="2" width="6.28515625" customWidth="1"/>
    <col min="3" max="3" width="11.5703125" customWidth="1"/>
    <col min="4" max="4" width="9.28515625" customWidth="1"/>
    <col min="5" max="5" width="10" customWidth="1"/>
    <col min="6" max="6" width="3" customWidth="1"/>
    <col min="7" max="7" width="13.28515625" customWidth="1"/>
    <col min="8" max="8" width="10.7109375" customWidth="1"/>
    <col min="9" max="9" width="11.28515625" customWidth="1"/>
    <col min="10" max="10" width="14" customWidth="1"/>
    <col min="11" max="11" width="9" customWidth="1"/>
    <col min="12" max="12" width="10.42578125" bestFit="1" customWidth="1"/>
    <col min="13" max="13" width="16.42578125" customWidth="1"/>
    <col min="14" max="14" width="19.7109375" customWidth="1"/>
    <col min="15" max="15" width="22" customWidth="1"/>
    <col min="16" max="16" width="10.7109375" bestFit="1" customWidth="1"/>
    <col min="17" max="17" width="10.5703125" customWidth="1"/>
  </cols>
  <sheetData>
    <row r="1" spans="1:19" ht="15.75">
      <c r="A1" s="1" t="s">
        <v>39</v>
      </c>
    </row>
    <row r="2" spans="1:19" ht="12.75" customHeight="1">
      <c r="A2" s="3"/>
      <c r="F2" s="19"/>
    </row>
    <row r="3" spans="1:19" ht="16.5" customHeight="1">
      <c r="A3" s="71" t="s">
        <v>20</v>
      </c>
      <c r="B3" s="9"/>
      <c r="C3" s="224" t="s">
        <v>39</v>
      </c>
      <c r="D3" s="224"/>
      <c r="E3" s="224"/>
      <c r="F3" s="76"/>
      <c r="G3" s="218" t="s">
        <v>18</v>
      </c>
      <c r="H3" s="218"/>
      <c r="I3" s="218"/>
      <c r="J3" s="218"/>
      <c r="K3" s="218"/>
      <c r="L3" s="218"/>
      <c r="M3" s="218"/>
      <c r="N3" s="218"/>
      <c r="O3" s="218"/>
      <c r="P3" s="218"/>
      <c r="Q3" s="219"/>
      <c r="R3" s="87"/>
    </row>
    <row r="4" spans="1:19" ht="66" customHeight="1">
      <c r="A4" s="73"/>
      <c r="B4" s="5"/>
      <c r="C4" s="7" t="s">
        <v>16</v>
      </c>
      <c r="D4" s="7" t="s">
        <v>26</v>
      </c>
      <c r="E4" s="7" t="s">
        <v>27</v>
      </c>
      <c r="F4" s="39"/>
      <c r="G4" s="7" t="s">
        <v>17</v>
      </c>
      <c r="H4" s="7" t="s">
        <v>10</v>
      </c>
      <c r="I4" s="7" t="s">
        <v>11</v>
      </c>
      <c r="J4" s="7" t="s">
        <v>51</v>
      </c>
      <c r="K4" s="7" t="s">
        <v>12</v>
      </c>
      <c r="L4" s="7" t="s">
        <v>13</v>
      </c>
      <c r="M4" s="7" t="s">
        <v>14</v>
      </c>
      <c r="N4" s="7" t="s">
        <v>52</v>
      </c>
      <c r="O4" s="7" t="s">
        <v>111</v>
      </c>
      <c r="P4" s="7" t="s">
        <v>15</v>
      </c>
      <c r="Q4" s="74" t="s">
        <v>50</v>
      </c>
      <c r="R4" s="87"/>
    </row>
    <row r="5" spans="1:19" ht="12.75" customHeight="1">
      <c r="A5" s="220" t="s">
        <v>28</v>
      </c>
      <c r="B5" s="12">
        <v>1972</v>
      </c>
      <c r="C5" s="124">
        <v>1682.8</v>
      </c>
      <c r="D5" s="124"/>
      <c r="E5" s="124"/>
      <c r="F5" s="118"/>
      <c r="G5" s="124">
        <v>391.9</v>
      </c>
      <c r="H5" s="124">
        <v>291.8</v>
      </c>
      <c r="I5" s="124">
        <v>335</v>
      </c>
      <c r="J5" s="124">
        <v>113.80000000000001</v>
      </c>
      <c r="K5" s="124">
        <v>32.200000000000003</v>
      </c>
      <c r="L5" s="124">
        <v>118.8</v>
      </c>
      <c r="M5" s="124">
        <v>144.4</v>
      </c>
      <c r="N5" s="124">
        <v>43.3</v>
      </c>
      <c r="O5" s="124">
        <v>131.6</v>
      </c>
      <c r="P5" s="124">
        <v>168</v>
      </c>
      <c r="Q5" s="125"/>
      <c r="R5" s="87"/>
      <c r="S5" s="131"/>
    </row>
    <row r="6" spans="1:19">
      <c r="A6" s="221"/>
      <c r="B6" s="14">
        <v>1973</v>
      </c>
      <c r="C6" s="118">
        <v>2006.2</v>
      </c>
      <c r="D6" s="118"/>
      <c r="E6" s="118"/>
      <c r="F6" s="118"/>
      <c r="G6" s="118">
        <v>527.29999999999995</v>
      </c>
      <c r="H6" s="118">
        <v>343.1</v>
      </c>
      <c r="I6" s="118">
        <v>376.8</v>
      </c>
      <c r="J6" s="118">
        <v>133.30000000000001</v>
      </c>
      <c r="K6" s="118">
        <v>39.799999999999997</v>
      </c>
      <c r="L6" s="118">
        <v>128.1</v>
      </c>
      <c r="M6" s="118">
        <v>183.1</v>
      </c>
      <c r="N6" s="118">
        <v>68.7</v>
      </c>
      <c r="O6" s="118">
        <v>143.5</v>
      </c>
      <c r="P6" s="118">
        <v>186.5</v>
      </c>
      <c r="Q6" s="116"/>
      <c r="R6" s="87"/>
      <c r="S6" s="131"/>
    </row>
    <row r="7" spans="1:19">
      <c r="A7" s="221"/>
      <c r="B7" s="14">
        <v>1974</v>
      </c>
      <c r="C7" s="118">
        <v>2303.9</v>
      </c>
      <c r="D7" s="118"/>
      <c r="E7" s="118"/>
      <c r="F7" s="118"/>
      <c r="G7" s="118">
        <v>646.79999999999995</v>
      </c>
      <c r="H7" s="118">
        <v>401.1</v>
      </c>
      <c r="I7" s="118">
        <v>440.2</v>
      </c>
      <c r="J7" s="118">
        <v>168</v>
      </c>
      <c r="K7" s="118">
        <v>46.3</v>
      </c>
      <c r="L7" s="118">
        <v>138.69999999999999</v>
      </c>
      <c r="M7" s="118">
        <v>168.7</v>
      </c>
      <c r="N7" s="118">
        <v>75.2</v>
      </c>
      <c r="O7" s="118">
        <v>194.8</v>
      </c>
      <c r="P7" s="118">
        <v>201.9</v>
      </c>
      <c r="Q7" s="116"/>
      <c r="R7" s="87"/>
      <c r="S7" s="131"/>
    </row>
    <row r="8" spans="1:19">
      <c r="A8" s="221"/>
      <c r="B8" s="14">
        <v>1975</v>
      </c>
      <c r="C8" s="118">
        <v>2977.7</v>
      </c>
      <c r="D8" s="118"/>
      <c r="E8" s="118"/>
      <c r="F8" s="118"/>
      <c r="G8" s="118">
        <v>789.5</v>
      </c>
      <c r="H8" s="118">
        <v>492.3</v>
      </c>
      <c r="I8" s="118">
        <v>526.6</v>
      </c>
      <c r="J8" s="118">
        <v>228.40000000000003</v>
      </c>
      <c r="K8" s="118">
        <v>61</v>
      </c>
      <c r="L8" s="118">
        <v>163</v>
      </c>
      <c r="M8" s="118">
        <v>211.2</v>
      </c>
      <c r="N8" s="118">
        <v>145.30000000000001</v>
      </c>
      <c r="O8" s="118">
        <v>313.5</v>
      </c>
      <c r="P8" s="118">
        <v>221.8</v>
      </c>
      <c r="Q8" s="116"/>
      <c r="R8" s="87"/>
      <c r="S8" s="131"/>
    </row>
    <row r="9" spans="1:19">
      <c r="A9" s="221"/>
      <c r="B9" s="14">
        <v>1976</v>
      </c>
      <c r="C9" s="118">
        <v>3562</v>
      </c>
      <c r="D9" s="118"/>
      <c r="E9" s="118"/>
      <c r="F9" s="118"/>
      <c r="G9" s="118">
        <v>997</v>
      </c>
      <c r="H9" s="118">
        <v>605.70000000000005</v>
      </c>
      <c r="I9" s="118">
        <v>627</v>
      </c>
      <c r="J9" s="118">
        <v>272.69999999999993</v>
      </c>
      <c r="K9" s="118">
        <v>77.8</v>
      </c>
      <c r="L9" s="118">
        <v>188.4</v>
      </c>
      <c r="M9" s="118">
        <v>274.8</v>
      </c>
      <c r="N9" s="118">
        <v>228.39999999999998</v>
      </c>
      <c r="O9" s="118">
        <v>494.1</v>
      </c>
      <c r="P9" s="118">
        <v>272.8</v>
      </c>
      <c r="Q9" s="116"/>
      <c r="R9" s="87"/>
      <c r="S9" s="131"/>
    </row>
    <row r="10" spans="1:19">
      <c r="A10" s="221"/>
      <c r="B10" s="14">
        <v>1977</v>
      </c>
      <c r="C10" s="118">
        <v>3956.9</v>
      </c>
      <c r="D10" s="118"/>
      <c r="E10" s="118"/>
      <c r="F10" s="118"/>
      <c r="G10" s="118">
        <v>1158.9000000000001</v>
      </c>
      <c r="H10" s="118">
        <v>689.1</v>
      </c>
      <c r="I10" s="118">
        <v>699.4</v>
      </c>
      <c r="J10" s="118">
        <v>315.20000000000005</v>
      </c>
      <c r="K10" s="118">
        <v>79.599999999999994</v>
      </c>
      <c r="L10" s="118">
        <v>210.7</v>
      </c>
      <c r="M10" s="118">
        <v>230.6</v>
      </c>
      <c r="N10" s="118">
        <v>293.2</v>
      </c>
      <c r="O10" s="118">
        <v>283.2</v>
      </c>
      <c r="P10" s="118">
        <v>371.3</v>
      </c>
      <c r="Q10" s="116"/>
      <c r="R10" s="87"/>
      <c r="S10" s="131"/>
    </row>
    <row r="11" spans="1:19">
      <c r="A11" s="221"/>
      <c r="B11" s="14">
        <v>1978</v>
      </c>
      <c r="C11" s="118">
        <v>4959.1000000000004</v>
      </c>
      <c r="D11" s="118"/>
      <c r="E11" s="118"/>
      <c r="F11" s="118"/>
      <c r="G11" s="118">
        <v>1569.3</v>
      </c>
      <c r="H11" s="118">
        <v>808.5</v>
      </c>
      <c r="I11" s="118">
        <v>807.5</v>
      </c>
      <c r="J11" s="118">
        <v>337.7</v>
      </c>
      <c r="K11" s="118">
        <v>107.5</v>
      </c>
      <c r="L11" s="118">
        <v>248.2</v>
      </c>
      <c r="M11" s="118">
        <v>247.6</v>
      </c>
      <c r="N11" s="118">
        <v>375.9</v>
      </c>
      <c r="O11" s="118">
        <v>368.7</v>
      </c>
      <c r="P11" s="118">
        <v>471.3</v>
      </c>
      <c r="Q11" s="116"/>
      <c r="R11" s="87"/>
      <c r="S11" s="131"/>
    </row>
    <row r="12" spans="1:19">
      <c r="A12" s="221"/>
      <c r="B12" s="14">
        <v>1979</v>
      </c>
      <c r="C12" s="118">
        <v>6099.5</v>
      </c>
      <c r="D12" s="118"/>
      <c r="E12" s="118"/>
      <c r="F12" s="118"/>
      <c r="G12" s="118">
        <v>1853.5</v>
      </c>
      <c r="H12" s="118">
        <v>980.1</v>
      </c>
      <c r="I12" s="118">
        <v>929.3</v>
      </c>
      <c r="J12" s="118">
        <v>420</v>
      </c>
      <c r="K12" s="118">
        <v>139.30000000000001</v>
      </c>
      <c r="L12" s="118">
        <v>293.2</v>
      </c>
      <c r="M12" s="118">
        <v>279.10000000000002</v>
      </c>
      <c r="N12" s="118">
        <v>486.1</v>
      </c>
      <c r="O12" s="118">
        <v>507.5</v>
      </c>
      <c r="P12" s="118">
        <v>595.79999999999995</v>
      </c>
      <c r="Q12" s="116"/>
      <c r="R12" s="87"/>
      <c r="S12" s="131"/>
    </row>
    <row r="13" spans="1:19">
      <c r="A13" s="221"/>
      <c r="B13" s="14">
        <v>1980</v>
      </c>
      <c r="C13" s="118">
        <v>6971.2</v>
      </c>
      <c r="D13" s="118"/>
      <c r="E13" s="118"/>
      <c r="F13" s="118"/>
      <c r="G13" s="118">
        <v>2175</v>
      </c>
      <c r="H13" s="118">
        <v>1136.2</v>
      </c>
      <c r="I13" s="118">
        <v>1009.3</v>
      </c>
      <c r="J13" s="118">
        <v>467.7</v>
      </c>
      <c r="K13" s="118">
        <v>164.7</v>
      </c>
      <c r="L13" s="118">
        <v>340.8</v>
      </c>
      <c r="M13" s="118">
        <v>265</v>
      </c>
      <c r="N13" s="118">
        <v>398.5</v>
      </c>
      <c r="O13" s="118">
        <v>486.6</v>
      </c>
      <c r="P13" s="118">
        <v>766.4</v>
      </c>
      <c r="Q13" s="116"/>
      <c r="R13" s="87"/>
      <c r="S13" s="131"/>
    </row>
    <row r="14" spans="1:19">
      <c r="A14" s="221"/>
      <c r="B14" s="14">
        <v>1981</v>
      </c>
      <c r="C14" s="118">
        <v>8517.2999999999993</v>
      </c>
      <c r="D14" s="118"/>
      <c r="E14" s="118"/>
      <c r="F14" s="118"/>
      <c r="G14" s="118">
        <v>2589.6999999999998</v>
      </c>
      <c r="H14" s="118">
        <v>1356.3</v>
      </c>
      <c r="I14" s="118">
        <v>1292</v>
      </c>
      <c r="J14" s="118">
        <v>568.4</v>
      </c>
      <c r="K14" s="118">
        <v>208.8</v>
      </c>
      <c r="L14" s="118">
        <v>446.4</v>
      </c>
      <c r="M14" s="118">
        <v>332.6</v>
      </c>
      <c r="N14" s="118">
        <v>434.70000000000005</v>
      </c>
      <c r="O14" s="118">
        <v>502.5</v>
      </c>
      <c r="P14" s="118">
        <v>896.9</v>
      </c>
      <c r="Q14" s="116"/>
      <c r="R14" s="87"/>
      <c r="S14" s="131"/>
    </row>
    <row r="15" spans="1:19">
      <c r="A15" s="221"/>
      <c r="B15" s="14">
        <v>1982</v>
      </c>
      <c r="C15" s="118">
        <v>10407.700000000001</v>
      </c>
      <c r="D15" s="118"/>
      <c r="E15" s="118"/>
      <c r="F15" s="118"/>
      <c r="G15" s="118">
        <v>3042.3</v>
      </c>
      <c r="H15" s="118">
        <v>1601.2</v>
      </c>
      <c r="I15" s="118">
        <v>1493.2</v>
      </c>
      <c r="J15" s="118">
        <v>673</v>
      </c>
      <c r="K15" s="118">
        <v>253.5</v>
      </c>
      <c r="L15" s="118">
        <v>581.1</v>
      </c>
      <c r="M15" s="118">
        <v>460.6</v>
      </c>
      <c r="N15" s="118">
        <v>652.4</v>
      </c>
      <c r="O15" s="118">
        <v>657.7</v>
      </c>
      <c r="P15" s="118">
        <v>1211</v>
      </c>
      <c r="Q15" s="116"/>
      <c r="R15" s="87"/>
      <c r="S15" s="131"/>
    </row>
    <row r="16" spans="1:19" ht="12.75" customHeight="1">
      <c r="A16" s="221"/>
      <c r="B16" s="14">
        <v>1983</v>
      </c>
      <c r="C16" s="118">
        <v>11956.4</v>
      </c>
      <c r="D16" s="118"/>
      <c r="E16" s="118"/>
      <c r="F16" s="118"/>
      <c r="G16" s="118">
        <v>3744.2</v>
      </c>
      <c r="H16" s="118">
        <v>1766</v>
      </c>
      <c r="I16" s="118">
        <v>1638.8</v>
      </c>
      <c r="J16" s="118">
        <v>707.10000000000014</v>
      </c>
      <c r="K16" s="118">
        <v>266.3</v>
      </c>
      <c r="L16" s="118">
        <v>644.1</v>
      </c>
      <c r="M16" s="118">
        <v>495.6</v>
      </c>
      <c r="N16" s="118">
        <v>742.1</v>
      </c>
      <c r="O16" s="118">
        <v>710.90000000000009</v>
      </c>
      <c r="P16" s="118">
        <v>1492.6</v>
      </c>
      <c r="Q16" s="116"/>
      <c r="R16" s="87"/>
      <c r="S16" s="131"/>
    </row>
    <row r="17" spans="1:19" ht="12.75" customHeight="1">
      <c r="A17" s="221"/>
      <c r="B17" s="14">
        <v>1984</v>
      </c>
      <c r="C17" s="118">
        <v>13424.6</v>
      </c>
      <c r="D17" s="118"/>
      <c r="E17" s="118"/>
      <c r="F17" s="118"/>
      <c r="G17" s="118">
        <v>4049.4</v>
      </c>
      <c r="H17" s="118">
        <v>1804.9</v>
      </c>
      <c r="I17" s="118">
        <v>1674.3</v>
      </c>
      <c r="J17" s="118">
        <v>729.2</v>
      </c>
      <c r="K17" s="118">
        <v>271.3</v>
      </c>
      <c r="L17" s="118">
        <v>660.2</v>
      </c>
      <c r="M17" s="118">
        <v>537.1</v>
      </c>
      <c r="N17" s="118">
        <v>896.2</v>
      </c>
      <c r="O17" s="118">
        <v>996.1</v>
      </c>
      <c r="P17" s="118">
        <v>2041.9</v>
      </c>
      <c r="Q17" s="116"/>
      <c r="R17" s="87"/>
      <c r="S17" s="131"/>
    </row>
    <row r="18" spans="1:19" ht="12.75" customHeight="1">
      <c r="A18" s="221"/>
      <c r="B18" s="14">
        <v>1985</v>
      </c>
      <c r="C18" s="118">
        <v>14533.9</v>
      </c>
      <c r="D18" s="118"/>
      <c r="E18" s="118"/>
      <c r="F18" s="118"/>
      <c r="G18" s="118">
        <v>4457.5</v>
      </c>
      <c r="H18" s="118">
        <v>1911.5</v>
      </c>
      <c r="I18" s="118">
        <v>1728.6</v>
      </c>
      <c r="J18" s="118">
        <v>807.5</v>
      </c>
      <c r="K18" s="118">
        <v>292.10000000000002</v>
      </c>
      <c r="L18" s="118">
        <v>745.1</v>
      </c>
      <c r="M18" s="118">
        <v>543.29999999999995</v>
      </c>
      <c r="N18" s="118">
        <v>873.80000000000007</v>
      </c>
      <c r="O18" s="118">
        <v>838.7</v>
      </c>
      <c r="P18" s="118">
        <v>2562.6</v>
      </c>
      <c r="Q18" s="116"/>
      <c r="R18" s="87"/>
      <c r="S18" s="131"/>
    </row>
    <row r="19" spans="1:19" ht="12.75" customHeight="1">
      <c r="A19" s="221"/>
      <c r="B19" s="14">
        <v>1986</v>
      </c>
      <c r="C19" s="118">
        <v>16987.2</v>
      </c>
      <c r="D19" s="118"/>
      <c r="E19" s="118"/>
      <c r="F19" s="118"/>
      <c r="G19" s="118">
        <v>5449.1</v>
      </c>
      <c r="H19" s="118">
        <v>2309</v>
      </c>
      <c r="I19" s="118">
        <v>2010.3</v>
      </c>
      <c r="J19" s="118">
        <v>1048.2</v>
      </c>
      <c r="K19" s="118">
        <v>391.1</v>
      </c>
      <c r="L19" s="118">
        <v>852.1</v>
      </c>
      <c r="M19" s="118">
        <v>865.6</v>
      </c>
      <c r="N19" s="118">
        <v>755.2</v>
      </c>
      <c r="O19" s="118">
        <v>460.8</v>
      </c>
      <c r="P19" s="118">
        <v>3340</v>
      </c>
      <c r="Q19" s="116"/>
      <c r="R19" s="87"/>
      <c r="S19" s="131"/>
    </row>
    <row r="20" spans="1:19" ht="12.75" customHeight="1">
      <c r="A20" s="221"/>
      <c r="B20" s="64" t="s">
        <v>63</v>
      </c>
      <c r="C20" s="118">
        <v>20823</v>
      </c>
      <c r="D20" s="118"/>
      <c r="E20" s="118"/>
      <c r="F20" s="118"/>
      <c r="G20" s="118">
        <v>6479.3</v>
      </c>
      <c r="H20" s="118">
        <v>2957.3</v>
      </c>
      <c r="I20" s="118">
        <v>2595.1999999999998</v>
      </c>
      <c r="J20" s="118">
        <v>1205.5999999999999</v>
      </c>
      <c r="K20" s="118">
        <v>520.6</v>
      </c>
      <c r="L20" s="118">
        <v>1072.0999999999999</v>
      </c>
      <c r="M20" s="118">
        <v>1039.4000000000001</v>
      </c>
      <c r="N20" s="118">
        <v>1007.5</v>
      </c>
      <c r="O20" s="118">
        <v>476.4</v>
      </c>
      <c r="P20" s="118">
        <v>4091.9</v>
      </c>
      <c r="Q20" s="116"/>
      <c r="R20" s="87"/>
      <c r="S20" s="131"/>
    </row>
    <row r="21" spans="1:19" ht="12.75" customHeight="1">
      <c r="A21" s="221"/>
      <c r="B21" s="64" t="s">
        <v>64</v>
      </c>
      <c r="C21" s="118">
        <v>24905.7</v>
      </c>
      <c r="D21" s="118"/>
      <c r="E21" s="118"/>
      <c r="F21" s="118"/>
      <c r="G21" s="118">
        <v>7791.9</v>
      </c>
      <c r="H21" s="118">
        <v>3387.5</v>
      </c>
      <c r="I21" s="118">
        <v>3118.2</v>
      </c>
      <c r="J21" s="118">
        <v>1798.2</v>
      </c>
      <c r="K21" s="118">
        <v>681.4</v>
      </c>
      <c r="L21" s="118">
        <v>1257.5999999999999</v>
      </c>
      <c r="M21" s="118">
        <v>654.79999999999995</v>
      </c>
      <c r="N21" s="118">
        <v>1006.6</v>
      </c>
      <c r="O21" s="118">
        <v>343</v>
      </c>
      <c r="P21" s="118">
        <v>4970.8999999999996</v>
      </c>
      <c r="Q21" s="116"/>
      <c r="R21" s="87"/>
      <c r="S21" s="131"/>
    </row>
    <row r="22" spans="1:19" ht="12.75" customHeight="1">
      <c r="A22" s="222"/>
      <c r="B22" s="65" t="s">
        <v>65</v>
      </c>
      <c r="C22" s="120">
        <v>26427.5</v>
      </c>
      <c r="D22" s="120"/>
      <c r="E22" s="120"/>
      <c r="F22" s="118"/>
      <c r="G22" s="120">
        <v>9123.2999999999993</v>
      </c>
      <c r="H22" s="120">
        <v>3639.3</v>
      </c>
      <c r="I22" s="120">
        <v>3569.2</v>
      </c>
      <c r="J22" s="120">
        <v>1886.1</v>
      </c>
      <c r="K22" s="120">
        <v>863.7</v>
      </c>
      <c r="L22" s="120">
        <v>1366.9</v>
      </c>
      <c r="M22" s="120">
        <v>672</v>
      </c>
      <c r="N22" s="120">
        <v>872.1</v>
      </c>
      <c r="O22" s="120">
        <v>355.7</v>
      </c>
      <c r="P22" s="120">
        <v>4492.5</v>
      </c>
      <c r="Q22" s="117"/>
      <c r="R22" s="87"/>
      <c r="S22" s="131"/>
    </row>
    <row r="23" spans="1:19" ht="12.75" customHeight="1">
      <c r="A23" s="221" t="s">
        <v>35</v>
      </c>
      <c r="B23" s="64" t="s">
        <v>66</v>
      </c>
      <c r="C23" s="118">
        <v>29294.400000000001</v>
      </c>
      <c r="D23" s="118"/>
      <c r="E23" s="118"/>
      <c r="F23" s="118"/>
      <c r="G23" s="118">
        <v>10319.799999999999</v>
      </c>
      <c r="H23" s="118">
        <v>3782.2</v>
      </c>
      <c r="I23" s="118">
        <v>4068.2</v>
      </c>
      <c r="J23" s="118">
        <v>2376.5</v>
      </c>
      <c r="K23" s="118">
        <v>958.7</v>
      </c>
      <c r="L23" s="118">
        <v>1352.3</v>
      </c>
      <c r="M23" s="118">
        <v>888.3</v>
      </c>
      <c r="N23" s="118">
        <v>870.2</v>
      </c>
      <c r="O23" s="118">
        <v>289.3</v>
      </c>
      <c r="P23" s="118">
        <v>4724.5</v>
      </c>
      <c r="Q23" s="116"/>
      <c r="R23" s="87"/>
      <c r="S23" s="131"/>
    </row>
    <row r="24" spans="1:19" ht="12.75" customHeight="1">
      <c r="A24" s="221"/>
      <c r="B24" s="64" t="s">
        <v>67</v>
      </c>
      <c r="C24" s="118">
        <v>30298</v>
      </c>
      <c r="D24" s="118"/>
      <c r="E24" s="118"/>
      <c r="F24" s="118"/>
      <c r="G24" s="118">
        <v>10317</v>
      </c>
      <c r="H24" s="118">
        <v>3986</v>
      </c>
      <c r="I24" s="118">
        <v>4401</v>
      </c>
      <c r="J24" s="118">
        <v>2446.9</v>
      </c>
      <c r="K24" s="118">
        <v>1003.9</v>
      </c>
      <c r="L24" s="118">
        <v>1319.2</v>
      </c>
      <c r="M24" s="118">
        <v>826</v>
      </c>
      <c r="N24" s="118">
        <v>1038.8</v>
      </c>
      <c r="O24" s="118">
        <v>335.2</v>
      </c>
      <c r="P24" s="118">
        <v>4624</v>
      </c>
      <c r="Q24" s="116"/>
      <c r="R24" s="87"/>
      <c r="S24" s="131"/>
    </row>
    <row r="25" spans="1:19" ht="12.75" customHeight="1">
      <c r="A25" s="221"/>
      <c r="B25" s="44" t="s">
        <v>68</v>
      </c>
      <c r="C25" s="119">
        <v>29174</v>
      </c>
      <c r="D25" s="119"/>
      <c r="E25" s="119"/>
      <c r="F25" s="119"/>
      <c r="G25" s="119">
        <v>10620</v>
      </c>
      <c r="H25" s="119">
        <v>3855</v>
      </c>
      <c r="I25" s="119">
        <v>4467</v>
      </c>
      <c r="J25" s="119">
        <v>2084.6999999999998</v>
      </c>
      <c r="K25" s="119">
        <v>1036.3</v>
      </c>
      <c r="L25" s="119">
        <v>1238</v>
      </c>
      <c r="M25" s="119">
        <v>816</v>
      </c>
      <c r="N25" s="119">
        <v>640.70000000000005</v>
      </c>
      <c r="O25" s="119">
        <v>269.3</v>
      </c>
      <c r="P25" s="119">
        <v>4147</v>
      </c>
      <c r="Q25" s="122"/>
      <c r="R25" s="87"/>
      <c r="S25" s="131"/>
    </row>
    <row r="26" spans="1:19" ht="12.75" customHeight="1">
      <c r="A26" s="222"/>
      <c r="B26" s="66" t="s">
        <v>69</v>
      </c>
      <c r="C26" s="121">
        <v>29418</v>
      </c>
      <c r="D26" s="121"/>
      <c r="E26" s="121"/>
      <c r="F26" s="119"/>
      <c r="G26" s="121">
        <v>10697.2</v>
      </c>
      <c r="H26" s="121">
        <v>3873.6</v>
      </c>
      <c r="I26" s="121">
        <v>4503.6000000000004</v>
      </c>
      <c r="J26" s="121">
        <v>2179.1</v>
      </c>
      <c r="K26" s="121">
        <v>1281.4000000000001</v>
      </c>
      <c r="L26" s="121">
        <v>1171.4000000000001</v>
      </c>
      <c r="M26" s="121">
        <v>717.6</v>
      </c>
      <c r="N26" s="121">
        <v>944.1</v>
      </c>
      <c r="O26" s="121">
        <v>149.9</v>
      </c>
      <c r="P26" s="121">
        <v>3898.5</v>
      </c>
      <c r="Q26" s="123"/>
      <c r="R26" s="87"/>
      <c r="S26" s="131"/>
    </row>
    <row r="27" spans="1:19" ht="12.75" customHeight="1">
      <c r="A27" s="223" t="s">
        <v>46</v>
      </c>
      <c r="B27" s="44" t="s">
        <v>47</v>
      </c>
      <c r="C27" s="119"/>
      <c r="D27" s="119">
        <v>28476</v>
      </c>
      <c r="E27" s="119"/>
      <c r="F27" s="119"/>
      <c r="G27" s="119">
        <f>10725+748</f>
        <v>11473</v>
      </c>
      <c r="H27" s="119">
        <v>4104</v>
      </c>
      <c r="I27" s="119">
        <v>4173</v>
      </c>
      <c r="J27" s="119">
        <v>1673</v>
      </c>
      <c r="K27" s="119">
        <f>1145</f>
        <v>1145</v>
      </c>
      <c r="L27" s="119">
        <v>1049</v>
      </c>
      <c r="M27" s="119">
        <v>733</v>
      </c>
      <c r="N27" s="119">
        <v>653</v>
      </c>
      <c r="O27" s="119">
        <v>583</v>
      </c>
      <c r="P27" s="119">
        <v>3788</v>
      </c>
      <c r="Q27" s="116">
        <v>-898</v>
      </c>
      <c r="R27" s="133"/>
      <c r="S27" s="131"/>
    </row>
    <row r="28" spans="1:19">
      <c r="A28" s="221"/>
      <c r="B28" s="44" t="s">
        <v>48</v>
      </c>
      <c r="C28" s="119"/>
      <c r="D28" s="119">
        <v>29214</v>
      </c>
      <c r="E28" s="119"/>
      <c r="F28" s="119"/>
      <c r="G28" s="119">
        <f>10851+872</f>
        <v>11723</v>
      </c>
      <c r="H28" s="119">
        <v>4367</v>
      </c>
      <c r="I28" s="119">
        <v>4338</v>
      </c>
      <c r="J28" s="119">
        <v>1300</v>
      </c>
      <c r="K28" s="119">
        <v>1176</v>
      </c>
      <c r="L28" s="119">
        <v>1013</v>
      </c>
      <c r="M28" s="119">
        <v>714</v>
      </c>
      <c r="N28" s="119">
        <v>622</v>
      </c>
      <c r="O28" s="119">
        <v>755</v>
      </c>
      <c r="P28" s="119">
        <v>3757</v>
      </c>
      <c r="Q28" s="116">
        <v>-551</v>
      </c>
      <c r="R28" s="133"/>
      <c r="S28" s="131"/>
    </row>
    <row r="29" spans="1:19">
      <c r="A29" s="221"/>
      <c r="B29" s="44" t="s">
        <v>49</v>
      </c>
      <c r="C29" s="119"/>
      <c r="D29" s="119">
        <v>30483</v>
      </c>
      <c r="E29" s="119"/>
      <c r="F29" s="119"/>
      <c r="G29" s="119">
        <f>11230+1009</f>
        <v>12239</v>
      </c>
      <c r="H29" s="119">
        <v>4672</v>
      </c>
      <c r="I29" s="119">
        <v>4463</v>
      </c>
      <c r="J29" s="119">
        <v>1508</v>
      </c>
      <c r="K29" s="119">
        <v>1222</v>
      </c>
      <c r="L29" s="119">
        <v>970</v>
      </c>
      <c r="M29" s="119">
        <v>737</v>
      </c>
      <c r="N29" s="119">
        <v>950</v>
      </c>
      <c r="O29" s="121">
        <v>622</v>
      </c>
      <c r="P29" s="119">
        <v>3703</v>
      </c>
      <c r="Q29" s="116">
        <v>-603</v>
      </c>
      <c r="R29" s="133"/>
      <c r="S29" s="131"/>
    </row>
    <row r="30" spans="1:19" s="103" customFormat="1" ht="12.75" customHeight="1">
      <c r="A30" s="214" t="s">
        <v>36</v>
      </c>
      <c r="B30" s="17">
        <v>1997</v>
      </c>
      <c r="C30" s="126"/>
      <c r="D30" s="126">
        <v>31367.962406015038</v>
      </c>
      <c r="E30" s="136">
        <v>37599.962406015038</v>
      </c>
      <c r="F30" s="119"/>
      <c r="G30" s="126">
        <v>12180.962406015038</v>
      </c>
      <c r="H30" s="126">
        <v>5029</v>
      </c>
      <c r="I30" s="126">
        <v>4817</v>
      </c>
      <c r="J30" s="126">
        <v>1956</v>
      </c>
      <c r="K30" s="126">
        <v>1266</v>
      </c>
      <c r="L30" s="126">
        <v>946</v>
      </c>
      <c r="M30" s="126">
        <v>797</v>
      </c>
      <c r="N30" s="126">
        <v>711</v>
      </c>
      <c r="O30" s="139">
        <v>720</v>
      </c>
      <c r="P30" s="126">
        <v>2945</v>
      </c>
      <c r="Q30" s="129"/>
      <c r="R30" s="138"/>
    </row>
    <row r="31" spans="1:19" s="103" customFormat="1">
      <c r="A31" s="215"/>
      <c r="B31" s="15">
        <v>1998</v>
      </c>
      <c r="C31" s="119"/>
      <c r="D31" s="119">
        <v>32981.947368421053</v>
      </c>
      <c r="E31" s="137">
        <v>38766.947368421053</v>
      </c>
      <c r="F31" s="119"/>
      <c r="G31" s="119">
        <v>13024.947368421053</v>
      </c>
      <c r="H31" s="119">
        <v>5361</v>
      </c>
      <c r="I31" s="119">
        <v>5162</v>
      </c>
      <c r="J31" s="119">
        <v>1858</v>
      </c>
      <c r="K31" s="119">
        <v>1329</v>
      </c>
      <c r="L31" s="119">
        <v>1065</v>
      </c>
      <c r="M31" s="119">
        <v>850</v>
      </c>
      <c r="N31" s="119">
        <v>769</v>
      </c>
      <c r="O31" s="139">
        <v>890</v>
      </c>
      <c r="P31" s="119">
        <v>2673</v>
      </c>
      <c r="Q31" s="122"/>
      <c r="R31" s="138"/>
    </row>
    <row r="32" spans="1:19" s="103" customFormat="1">
      <c r="A32" s="215"/>
      <c r="B32" s="15">
        <v>1999</v>
      </c>
      <c r="C32" s="119"/>
      <c r="D32" s="119">
        <v>33938.571428571428</v>
      </c>
      <c r="E32" s="137">
        <v>39837.571428571428</v>
      </c>
      <c r="F32" s="119"/>
      <c r="G32" s="119">
        <v>13435.571428571429</v>
      </c>
      <c r="H32" s="119">
        <v>5875</v>
      </c>
      <c r="I32" s="119">
        <v>5337</v>
      </c>
      <c r="J32" s="119">
        <v>1984</v>
      </c>
      <c r="K32" s="119">
        <v>1482</v>
      </c>
      <c r="L32" s="119">
        <v>1022</v>
      </c>
      <c r="M32" s="119">
        <v>923</v>
      </c>
      <c r="N32" s="119">
        <v>813</v>
      </c>
      <c r="O32" s="139">
        <v>700</v>
      </c>
      <c r="P32" s="119">
        <v>2367</v>
      </c>
      <c r="Q32" s="122"/>
      <c r="R32" s="138"/>
    </row>
    <row r="33" spans="1:20" s="103" customFormat="1">
      <c r="A33" s="215"/>
      <c r="B33" s="15">
        <v>2000</v>
      </c>
      <c r="C33" s="119"/>
      <c r="D33" s="119">
        <v>34828.526315789473</v>
      </c>
      <c r="E33" s="137">
        <v>41017.946315789472</v>
      </c>
      <c r="F33" s="119"/>
      <c r="G33" s="119">
        <v>13499.526315789473</v>
      </c>
      <c r="H33" s="119">
        <v>6146</v>
      </c>
      <c r="I33" s="119">
        <v>5712</v>
      </c>
      <c r="J33" s="119">
        <v>1992</v>
      </c>
      <c r="K33" s="119">
        <v>1509</v>
      </c>
      <c r="L33" s="119">
        <v>1163</v>
      </c>
      <c r="M33" s="119">
        <v>929</v>
      </c>
      <c r="N33" s="119">
        <v>881</v>
      </c>
      <c r="O33" s="139">
        <v>792</v>
      </c>
      <c r="P33" s="119">
        <v>2205</v>
      </c>
      <c r="Q33" s="122"/>
      <c r="R33" s="138"/>
    </row>
    <row r="34" spans="1:20" s="103" customFormat="1">
      <c r="A34" s="215"/>
      <c r="B34" s="15" t="s">
        <v>91</v>
      </c>
      <c r="C34" s="119"/>
      <c r="D34" s="119">
        <v>36558.54887218045</v>
      </c>
      <c r="E34" s="137">
        <v>43518.018872180503</v>
      </c>
      <c r="F34" s="119"/>
      <c r="G34" s="119">
        <v>13781.54887218045</v>
      </c>
      <c r="H34" s="119">
        <v>6660</v>
      </c>
      <c r="I34" s="119">
        <v>6136</v>
      </c>
      <c r="J34" s="119">
        <v>2148</v>
      </c>
      <c r="K34" s="119">
        <v>1541</v>
      </c>
      <c r="L34" s="119">
        <v>1242</v>
      </c>
      <c r="M34" s="119">
        <v>905</v>
      </c>
      <c r="N34" s="119">
        <v>1037</v>
      </c>
      <c r="O34" s="139">
        <v>804</v>
      </c>
      <c r="P34" s="119">
        <v>2304</v>
      </c>
      <c r="Q34" s="122"/>
      <c r="R34" s="138"/>
    </row>
    <row r="35" spans="1:20" s="103" customFormat="1">
      <c r="A35" s="215"/>
      <c r="B35" s="15" t="s">
        <v>92</v>
      </c>
      <c r="C35" s="119"/>
      <c r="D35" s="119">
        <v>37512.701744360907</v>
      </c>
      <c r="E35" s="137">
        <v>47202.445504360898</v>
      </c>
      <c r="F35" s="119"/>
      <c r="G35" s="119">
        <v>14161.405744360902</v>
      </c>
      <c r="H35" s="119">
        <v>7032</v>
      </c>
      <c r="I35" s="119">
        <v>6473</v>
      </c>
      <c r="J35" s="119">
        <v>1890</v>
      </c>
      <c r="K35" s="119">
        <v>1733</v>
      </c>
      <c r="L35" s="119">
        <v>1162</v>
      </c>
      <c r="M35" s="119">
        <v>989</v>
      </c>
      <c r="N35" s="119">
        <v>1013</v>
      </c>
      <c r="O35" s="139">
        <v>941.2960000000021</v>
      </c>
      <c r="P35" s="119">
        <v>2118</v>
      </c>
      <c r="Q35" s="122"/>
      <c r="R35" s="138"/>
    </row>
    <row r="36" spans="1:20" s="103" customFormat="1">
      <c r="A36" s="215"/>
      <c r="B36" s="15" t="s">
        <v>93</v>
      </c>
      <c r="C36" s="119"/>
      <c r="D36" s="119">
        <v>39897.48270676691</v>
      </c>
      <c r="E36" s="137">
        <v>51948.6117167669</v>
      </c>
      <c r="F36" s="119"/>
      <c r="G36" s="119">
        <v>14448.869706766916</v>
      </c>
      <c r="H36" s="119">
        <v>7501</v>
      </c>
      <c r="I36" s="119">
        <v>7016</v>
      </c>
      <c r="J36" s="119">
        <v>2130</v>
      </c>
      <c r="K36" s="119">
        <v>1734</v>
      </c>
      <c r="L36" s="119">
        <v>1199</v>
      </c>
      <c r="M36" s="119">
        <v>1408</v>
      </c>
      <c r="N36" s="119">
        <v>1054</v>
      </c>
      <c r="O36" s="139">
        <v>1046.6129999999976</v>
      </c>
      <c r="P36" s="119">
        <v>2360</v>
      </c>
      <c r="Q36" s="122"/>
      <c r="R36" s="138"/>
    </row>
    <row r="37" spans="1:20" s="103" customFormat="1">
      <c r="A37" s="215"/>
      <c r="B37" s="15" t="s">
        <v>94</v>
      </c>
      <c r="C37" s="119"/>
      <c r="D37" s="119">
        <v>41882.173706766916</v>
      </c>
      <c r="E37" s="137">
        <v>53210.765056766897</v>
      </c>
      <c r="F37" s="119"/>
      <c r="G37" s="119">
        <v>14843.555706766918</v>
      </c>
      <c r="H37" s="119">
        <v>8111</v>
      </c>
      <c r="I37" s="119">
        <v>7585</v>
      </c>
      <c r="J37" s="119">
        <v>2091</v>
      </c>
      <c r="K37" s="119">
        <v>1843</v>
      </c>
      <c r="L37" s="119">
        <v>1311</v>
      </c>
      <c r="M37" s="119">
        <v>1461</v>
      </c>
      <c r="N37" s="119">
        <v>1192</v>
      </c>
      <c r="O37" s="140">
        <v>1192.6180000000022</v>
      </c>
      <c r="P37" s="119">
        <v>2252</v>
      </c>
      <c r="Q37" s="122"/>
      <c r="R37" s="138"/>
    </row>
    <row r="38" spans="1:20" s="103" customFormat="1">
      <c r="A38" s="225" t="s">
        <v>86</v>
      </c>
      <c r="B38" s="17" t="s">
        <v>95</v>
      </c>
      <c r="C38" s="126"/>
      <c r="D38" s="126">
        <v>44660</v>
      </c>
      <c r="E38" s="136">
        <v>57687</v>
      </c>
      <c r="F38" s="126"/>
      <c r="G38" s="126">
        <v>15253</v>
      </c>
      <c r="H38" s="126">
        <v>8813</v>
      </c>
      <c r="I38" s="126">
        <v>7930</v>
      </c>
      <c r="J38" s="126">
        <v>2567</v>
      </c>
      <c r="K38" s="126">
        <v>1889</v>
      </c>
      <c r="L38" s="126">
        <v>1275</v>
      </c>
      <c r="M38" s="126">
        <v>1635</v>
      </c>
      <c r="N38" s="126">
        <v>1444</v>
      </c>
      <c r="O38" s="143">
        <v>1580</v>
      </c>
      <c r="P38" s="126">
        <v>2274</v>
      </c>
      <c r="Q38" s="129"/>
      <c r="R38" s="140"/>
    </row>
    <row r="39" spans="1:20" s="103" customFormat="1">
      <c r="A39" s="226"/>
      <c r="B39" s="15" t="s">
        <v>96</v>
      </c>
      <c r="C39" s="119"/>
      <c r="D39" s="119">
        <v>49084</v>
      </c>
      <c r="E39" s="137">
        <v>63703</v>
      </c>
      <c r="F39" s="119"/>
      <c r="G39" s="119">
        <v>16212</v>
      </c>
      <c r="H39" s="119">
        <v>9547</v>
      </c>
      <c r="I39" s="119">
        <v>9914</v>
      </c>
      <c r="J39" s="119">
        <v>2507</v>
      </c>
      <c r="K39" s="119">
        <v>2146</v>
      </c>
      <c r="L39" s="119">
        <v>1383</v>
      </c>
      <c r="M39" s="119">
        <v>1818</v>
      </c>
      <c r="N39" s="119">
        <v>1592</v>
      </c>
      <c r="O39" s="140">
        <v>1609</v>
      </c>
      <c r="P39" s="119">
        <v>2356</v>
      </c>
      <c r="Q39" s="122"/>
      <c r="R39" s="140"/>
    </row>
    <row r="40" spans="1:20" s="103" customFormat="1">
      <c r="A40" s="226"/>
      <c r="B40" s="15" t="s">
        <v>97</v>
      </c>
      <c r="C40" s="119"/>
      <c r="D40" s="119">
        <v>53764</v>
      </c>
      <c r="E40" s="137">
        <v>68055</v>
      </c>
      <c r="F40" s="119"/>
      <c r="G40" s="119">
        <v>17266</v>
      </c>
      <c r="H40" s="119">
        <v>10355</v>
      </c>
      <c r="I40" s="119">
        <v>9269</v>
      </c>
      <c r="J40" s="119">
        <v>4817</v>
      </c>
      <c r="K40" s="119">
        <v>2606</v>
      </c>
      <c r="L40" s="119">
        <v>1517</v>
      </c>
      <c r="M40" s="119">
        <v>2405</v>
      </c>
      <c r="N40" s="119">
        <v>1595</v>
      </c>
      <c r="O40" s="140">
        <v>1605</v>
      </c>
      <c r="P40" s="119">
        <v>2329</v>
      </c>
      <c r="Q40" s="122"/>
      <c r="R40" s="140"/>
    </row>
    <row r="41" spans="1:20" s="103" customFormat="1">
      <c r="A41" s="226"/>
      <c r="B41" s="15" t="s">
        <v>98</v>
      </c>
      <c r="C41" s="119"/>
      <c r="D41" s="119">
        <v>56753</v>
      </c>
      <c r="E41" s="137">
        <v>75096</v>
      </c>
      <c r="F41" s="119"/>
      <c r="G41" s="119">
        <v>18420</v>
      </c>
      <c r="H41" s="119">
        <v>11297</v>
      </c>
      <c r="I41" s="119">
        <v>9551</v>
      </c>
      <c r="J41" s="119">
        <v>3371</v>
      </c>
      <c r="K41" s="119">
        <v>2797</v>
      </c>
      <c r="L41" s="119">
        <v>1562</v>
      </c>
      <c r="M41" s="119">
        <v>2244</v>
      </c>
      <c r="N41" s="119">
        <v>2889</v>
      </c>
      <c r="O41" s="140">
        <v>2162</v>
      </c>
      <c r="P41" s="119">
        <v>2460</v>
      </c>
      <c r="Q41" s="122"/>
      <c r="R41" s="140"/>
    </row>
    <row r="42" spans="1:20" s="103" customFormat="1">
      <c r="A42" s="226"/>
      <c r="B42" s="15" t="s">
        <v>99</v>
      </c>
      <c r="C42" s="119"/>
      <c r="D42" s="119">
        <v>63711</v>
      </c>
      <c r="E42" s="137">
        <v>82592</v>
      </c>
      <c r="F42" s="119"/>
      <c r="G42" s="119">
        <v>19844</v>
      </c>
      <c r="H42" s="119">
        <v>12368</v>
      </c>
      <c r="I42" s="119">
        <v>11455</v>
      </c>
      <c r="J42" s="119">
        <v>5293</v>
      </c>
      <c r="K42" s="119">
        <v>2992</v>
      </c>
      <c r="L42" s="119">
        <v>1757</v>
      </c>
      <c r="M42" s="119">
        <v>2663</v>
      </c>
      <c r="N42" s="119">
        <v>2960</v>
      </c>
      <c r="O42" s="140">
        <v>1950</v>
      </c>
      <c r="P42" s="119">
        <v>2429</v>
      </c>
      <c r="Q42" s="122"/>
      <c r="R42" s="140"/>
    </row>
    <row r="43" spans="1:20" s="103" customFormat="1">
      <c r="A43" s="226"/>
      <c r="B43" s="15" t="s">
        <v>100</v>
      </c>
      <c r="C43" s="119"/>
      <c r="D43" s="119">
        <v>63554</v>
      </c>
      <c r="E43" s="137">
        <v>80048</v>
      </c>
      <c r="F43" s="119"/>
      <c r="G43" s="119">
        <v>21142</v>
      </c>
      <c r="H43" s="119">
        <v>13128</v>
      </c>
      <c r="I43" s="119">
        <v>11724</v>
      </c>
      <c r="J43" s="119">
        <v>2974</v>
      </c>
      <c r="K43" s="119">
        <v>3103</v>
      </c>
      <c r="L43" s="119">
        <v>1814</v>
      </c>
      <c r="M43" s="119">
        <v>2345</v>
      </c>
      <c r="N43" s="119">
        <v>2806</v>
      </c>
      <c r="O43" s="140">
        <v>2207</v>
      </c>
      <c r="P43" s="119">
        <v>2311</v>
      </c>
      <c r="Q43" s="122"/>
      <c r="R43" s="140"/>
      <c r="T43" s="40"/>
    </row>
    <row r="44" spans="1:20" s="103" customFormat="1">
      <c r="A44" s="226"/>
      <c r="B44" s="15" t="s">
        <v>101</v>
      </c>
      <c r="C44" s="119"/>
      <c r="D44" s="119">
        <v>70099</v>
      </c>
      <c r="E44" s="137">
        <v>99043</v>
      </c>
      <c r="F44" s="119"/>
      <c r="G44" s="119">
        <v>22029</v>
      </c>
      <c r="H44" s="119">
        <v>13753</v>
      </c>
      <c r="I44" s="119">
        <v>11650</v>
      </c>
      <c r="J44" s="119">
        <v>5563</v>
      </c>
      <c r="K44" s="119">
        <v>3312</v>
      </c>
      <c r="L44" s="119">
        <v>1809</v>
      </c>
      <c r="M44" s="119">
        <v>2281</v>
      </c>
      <c r="N44" s="119">
        <v>2542</v>
      </c>
      <c r="O44" s="140">
        <v>4094</v>
      </c>
      <c r="P44" s="119">
        <v>3066</v>
      </c>
      <c r="Q44" s="122"/>
      <c r="R44" s="140"/>
    </row>
    <row r="45" spans="1:20" s="103" customFormat="1">
      <c r="A45" s="226"/>
      <c r="B45" s="15" t="s">
        <v>102</v>
      </c>
      <c r="C45" s="119"/>
      <c r="D45" s="119">
        <v>68939</v>
      </c>
      <c r="E45" s="137">
        <v>91989</v>
      </c>
      <c r="F45" s="119"/>
      <c r="G45" s="119">
        <v>22148</v>
      </c>
      <c r="H45" s="119">
        <v>14160</v>
      </c>
      <c r="I45" s="119">
        <v>11654</v>
      </c>
      <c r="J45" s="119">
        <v>5428</v>
      </c>
      <c r="K45" s="119">
        <v>3338</v>
      </c>
      <c r="L45" s="119">
        <v>1736</v>
      </c>
      <c r="M45" s="119">
        <v>2232</v>
      </c>
      <c r="N45" s="119">
        <v>2073</v>
      </c>
      <c r="O45" s="140">
        <v>2659</v>
      </c>
      <c r="P45" s="119">
        <v>3511</v>
      </c>
      <c r="Q45" s="122"/>
      <c r="R45" s="140"/>
    </row>
    <row r="46" spans="1:20" s="103" customFormat="1">
      <c r="A46" s="226"/>
      <c r="B46" s="15" t="s">
        <v>103</v>
      </c>
      <c r="C46" s="119"/>
      <c r="D46" s="119">
        <v>69962</v>
      </c>
      <c r="E46" s="137">
        <v>90030</v>
      </c>
      <c r="F46" s="119"/>
      <c r="G46" s="119">
        <v>22737</v>
      </c>
      <c r="H46" s="119">
        <v>14498</v>
      </c>
      <c r="I46" s="119">
        <v>12504</v>
      </c>
      <c r="J46" s="119">
        <v>4294</v>
      </c>
      <c r="K46" s="119">
        <v>3394</v>
      </c>
      <c r="L46" s="119">
        <v>1804</v>
      </c>
      <c r="M46" s="119">
        <v>2255</v>
      </c>
      <c r="N46" s="119">
        <v>1978</v>
      </c>
      <c r="O46" s="140">
        <v>2879</v>
      </c>
      <c r="P46" s="119">
        <v>3619</v>
      </c>
      <c r="Q46" s="122"/>
      <c r="R46" s="140"/>
    </row>
    <row r="47" spans="1:20" s="103" customFormat="1">
      <c r="A47" s="226"/>
      <c r="B47" s="15" t="s">
        <v>104</v>
      </c>
      <c r="C47" s="119"/>
      <c r="D47" s="119">
        <v>71174</v>
      </c>
      <c r="E47" s="137">
        <v>91179</v>
      </c>
      <c r="F47" s="119"/>
      <c r="G47" s="119">
        <v>23308</v>
      </c>
      <c r="H47" s="119">
        <v>14898</v>
      </c>
      <c r="I47" s="119">
        <v>12300</v>
      </c>
      <c r="J47" s="119">
        <v>4502</v>
      </c>
      <c r="K47" s="119">
        <v>3463</v>
      </c>
      <c r="L47" s="119">
        <v>1811</v>
      </c>
      <c r="M47" s="119">
        <v>2237</v>
      </c>
      <c r="N47" s="119">
        <v>2058</v>
      </c>
      <c r="O47" s="140">
        <v>2977</v>
      </c>
      <c r="P47" s="119">
        <v>3620</v>
      </c>
      <c r="Q47" s="122"/>
      <c r="R47" s="140"/>
    </row>
    <row r="48" spans="1:20" s="103" customFormat="1">
      <c r="A48" s="226"/>
      <c r="B48" s="15" t="s">
        <v>105</v>
      </c>
      <c r="C48" s="119"/>
      <c r="D48" s="119">
        <v>72363</v>
      </c>
      <c r="E48" s="137">
        <v>93064</v>
      </c>
      <c r="F48" s="119"/>
      <c r="G48" s="119">
        <v>23881</v>
      </c>
      <c r="H48" s="119">
        <v>15058</v>
      </c>
      <c r="I48" s="119">
        <v>12879</v>
      </c>
      <c r="J48" s="119">
        <v>4134</v>
      </c>
      <c r="K48" s="119">
        <v>3515</v>
      </c>
      <c r="L48" s="119">
        <v>1961</v>
      </c>
      <c r="M48" s="119">
        <v>2291</v>
      </c>
      <c r="N48" s="119">
        <v>2228</v>
      </c>
      <c r="O48" s="140">
        <v>2633</v>
      </c>
      <c r="P48" s="119">
        <v>3783</v>
      </c>
      <c r="Q48" s="122"/>
      <c r="R48" s="140"/>
    </row>
    <row r="49" spans="1:19" s="103" customFormat="1">
      <c r="A49" s="226"/>
      <c r="B49" s="15" t="s">
        <v>106</v>
      </c>
      <c r="C49" s="119"/>
      <c r="D49" s="119">
        <v>73929</v>
      </c>
      <c r="E49" s="137">
        <v>95137</v>
      </c>
      <c r="F49" s="119"/>
      <c r="G49" s="119">
        <v>24352</v>
      </c>
      <c r="H49" s="119">
        <v>15626</v>
      </c>
      <c r="I49" s="119">
        <v>13158</v>
      </c>
      <c r="J49" s="119">
        <v>4102</v>
      </c>
      <c r="K49" s="119">
        <v>3648</v>
      </c>
      <c r="L49" s="119">
        <v>2026</v>
      </c>
      <c r="M49" s="119">
        <v>2178</v>
      </c>
      <c r="N49" s="119">
        <v>2107</v>
      </c>
      <c r="O49" s="140">
        <v>3142</v>
      </c>
      <c r="P49" s="119">
        <v>3590</v>
      </c>
      <c r="Q49" s="122"/>
      <c r="R49" s="140"/>
    </row>
    <row r="50" spans="1:19" s="103" customFormat="1">
      <c r="A50" s="226"/>
      <c r="B50" s="15" t="s">
        <v>107</v>
      </c>
      <c r="C50" s="119"/>
      <c r="D50" s="119">
        <v>76339</v>
      </c>
      <c r="E50" s="137">
        <v>99007</v>
      </c>
      <c r="F50" s="119"/>
      <c r="G50" s="119">
        <v>25511</v>
      </c>
      <c r="H50" s="119">
        <v>16223</v>
      </c>
      <c r="I50" s="119">
        <v>13281</v>
      </c>
      <c r="J50" s="119">
        <v>3957</v>
      </c>
      <c r="K50" s="119">
        <v>3882</v>
      </c>
      <c r="L50" s="119">
        <v>2146</v>
      </c>
      <c r="M50" s="119">
        <v>2176</v>
      </c>
      <c r="N50" s="119">
        <v>2544</v>
      </c>
      <c r="O50" s="140">
        <v>3085</v>
      </c>
      <c r="P50" s="119">
        <v>3534</v>
      </c>
      <c r="Q50" s="122"/>
      <c r="R50" s="140"/>
    </row>
    <row r="51" spans="1:19" s="103" customFormat="1">
      <c r="A51" s="226"/>
      <c r="B51" s="15" t="s">
        <v>108</v>
      </c>
      <c r="C51" s="119"/>
      <c r="D51" s="119">
        <v>80576</v>
      </c>
      <c r="E51" s="137">
        <v>104014</v>
      </c>
      <c r="F51" s="119"/>
      <c r="G51" s="119">
        <v>26149</v>
      </c>
      <c r="H51" s="119">
        <v>17159</v>
      </c>
      <c r="I51" s="119">
        <v>13629</v>
      </c>
      <c r="J51" s="119">
        <v>4670</v>
      </c>
      <c r="K51" s="119">
        <v>4184</v>
      </c>
      <c r="L51" s="119">
        <v>2251</v>
      </c>
      <c r="M51" s="119">
        <v>2559</v>
      </c>
      <c r="N51" s="119">
        <v>2732</v>
      </c>
      <c r="O51" s="140">
        <v>3746</v>
      </c>
      <c r="P51" s="119">
        <v>3497</v>
      </c>
      <c r="Q51" s="122"/>
      <c r="R51" s="140"/>
    </row>
    <row r="52" spans="1:19" s="103" customFormat="1" ht="14.25">
      <c r="A52" s="226"/>
      <c r="B52" s="109" t="s">
        <v>112</v>
      </c>
      <c r="C52" s="119"/>
      <c r="D52" s="119">
        <v>86959</v>
      </c>
      <c r="E52" s="137">
        <v>111376</v>
      </c>
      <c r="F52" s="119"/>
      <c r="G52" s="119">
        <v>28806</v>
      </c>
      <c r="H52" s="119">
        <v>18268</v>
      </c>
      <c r="I52" s="119">
        <v>14293</v>
      </c>
      <c r="J52" s="119">
        <v>5166</v>
      </c>
      <c r="K52" s="119">
        <v>4625</v>
      </c>
      <c r="L52" s="119">
        <v>2395</v>
      </c>
      <c r="M52" s="119">
        <v>2889</v>
      </c>
      <c r="N52" s="119">
        <v>3006</v>
      </c>
      <c r="O52" s="140">
        <v>3820</v>
      </c>
      <c r="P52" s="119">
        <v>3691</v>
      </c>
      <c r="Q52" s="122"/>
      <c r="R52" s="140"/>
    </row>
    <row r="53" spans="1:19" s="103" customFormat="1">
      <c r="A53" s="226"/>
      <c r="B53" s="109" t="s">
        <v>114</v>
      </c>
      <c r="C53" s="119"/>
      <c r="D53" s="119">
        <v>108832</v>
      </c>
      <c r="E53" s="137">
        <v>138916</v>
      </c>
      <c r="F53" s="119"/>
      <c r="G53" s="119">
        <v>44028</v>
      </c>
      <c r="H53" s="119">
        <v>19891</v>
      </c>
      <c r="I53" s="119">
        <v>16322</v>
      </c>
      <c r="J53" s="119">
        <v>6083</v>
      </c>
      <c r="K53" s="119">
        <v>4911</v>
      </c>
      <c r="L53" s="119">
        <v>2499</v>
      </c>
      <c r="M53" s="119">
        <v>3179</v>
      </c>
      <c r="N53" s="119">
        <v>3988</v>
      </c>
      <c r="O53" s="140">
        <f>D53-SUM(G53:N53,P53)</f>
        <v>4703</v>
      </c>
      <c r="P53" s="119">
        <v>3228</v>
      </c>
      <c r="Q53" s="122"/>
      <c r="R53" s="140"/>
    </row>
    <row r="54" spans="1:19" s="103" customFormat="1">
      <c r="A54" s="226"/>
      <c r="B54" s="109">
        <v>2021</v>
      </c>
      <c r="C54" s="119"/>
      <c r="D54" s="119">
        <v>107764</v>
      </c>
      <c r="E54" s="137">
        <v>133722</v>
      </c>
      <c r="F54" s="119"/>
      <c r="G54" s="119">
        <v>36759</v>
      </c>
      <c r="H54" s="119">
        <v>22784</v>
      </c>
      <c r="I54" s="119">
        <v>16039</v>
      </c>
      <c r="J54" s="119">
        <v>5754</v>
      </c>
      <c r="K54" s="119">
        <v>5202</v>
      </c>
      <c r="L54" s="119">
        <v>2664</v>
      </c>
      <c r="M54" s="119">
        <v>5656</v>
      </c>
      <c r="N54" s="119">
        <v>4481</v>
      </c>
      <c r="O54" s="140">
        <v>6507</v>
      </c>
      <c r="P54" s="119">
        <v>1918</v>
      </c>
      <c r="Q54" s="122"/>
      <c r="R54" s="140"/>
    </row>
    <row r="55" spans="1:19" s="103" customFormat="1">
      <c r="A55" s="226"/>
      <c r="B55" s="109">
        <v>2022</v>
      </c>
      <c r="C55" s="119"/>
      <c r="D55" s="119">
        <v>125641</v>
      </c>
      <c r="E55" s="137">
        <v>150956</v>
      </c>
      <c r="F55" s="119"/>
      <c r="G55" s="119">
        <v>42954</v>
      </c>
      <c r="H55" s="119">
        <v>27781</v>
      </c>
      <c r="I55" s="119">
        <v>18023</v>
      </c>
      <c r="J55" s="119">
        <v>5720</v>
      </c>
      <c r="K55" s="119">
        <v>5444</v>
      </c>
      <c r="L55" s="119">
        <v>2832</v>
      </c>
      <c r="M55" s="119">
        <v>4657</v>
      </c>
      <c r="N55" s="119">
        <v>8078</v>
      </c>
      <c r="O55" s="140">
        <v>7268</v>
      </c>
      <c r="P55" s="119">
        <v>2884</v>
      </c>
      <c r="Q55" s="122"/>
      <c r="R55" s="140"/>
    </row>
    <row r="56" spans="1:19" s="103" customFormat="1">
      <c r="A56" s="226"/>
      <c r="B56" s="109">
        <v>2023</v>
      </c>
      <c r="C56" s="119"/>
      <c r="D56" s="119">
        <v>127574</v>
      </c>
      <c r="E56" s="137">
        <v>161822</v>
      </c>
      <c r="F56" s="119"/>
      <c r="G56" s="119">
        <f>41514+61</f>
        <v>41575</v>
      </c>
      <c r="H56" s="119">
        <v>28489</v>
      </c>
      <c r="I56" s="119">
        <v>18403</v>
      </c>
      <c r="J56" s="119">
        <v>6806</v>
      </c>
      <c r="K56" s="119">
        <v>6165</v>
      </c>
      <c r="L56" s="119">
        <v>2886</v>
      </c>
      <c r="M56" s="119">
        <v>5472</v>
      </c>
      <c r="N56" s="119">
        <v>3690</v>
      </c>
      <c r="O56" s="140">
        <v>7519</v>
      </c>
      <c r="P56" s="119">
        <v>6569</v>
      </c>
      <c r="Q56" s="122"/>
      <c r="R56" s="140"/>
      <c r="S56" s="139"/>
    </row>
    <row r="57" spans="1:19" s="103" customFormat="1">
      <c r="A57" s="227"/>
      <c r="B57" s="162">
        <v>2024</v>
      </c>
      <c r="C57" s="121"/>
      <c r="D57" s="121">
        <v>138998</v>
      </c>
      <c r="E57" s="195">
        <v>180061</v>
      </c>
      <c r="F57" s="121"/>
      <c r="G57" s="121">
        <v>44589</v>
      </c>
      <c r="H57" s="121">
        <v>29999</v>
      </c>
      <c r="I57" s="121">
        <v>20223</v>
      </c>
      <c r="J57" s="121">
        <v>8468</v>
      </c>
      <c r="K57" s="121">
        <v>6527</v>
      </c>
      <c r="L57" s="121">
        <v>3163</v>
      </c>
      <c r="M57" s="121">
        <v>5487</v>
      </c>
      <c r="N57" s="121">
        <v>4010</v>
      </c>
      <c r="O57" s="196">
        <v>7589</v>
      </c>
      <c r="P57" s="121">
        <v>8943</v>
      </c>
      <c r="Q57" s="123"/>
      <c r="R57" s="140"/>
      <c r="S57" s="139"/>
    </row>
    <row r="58" spans="1:19">
      <c r="O58" s="194"/>
      <c r="R58" s="140"/>
      <c r="S58" s="103"/>
    </row>
    <row r="59" spans="1:19">
      <c r="A59" s="134" t="s">
        <v>79</v>
      </c>
      <c r="B59" s="2"/>
      <c r="O59" s="102"/>
      <c r="R59" s="140"/>
      <c r="S59" s="103"/>
    </row>
    <row r="60" spans="1:19">
      <c r="A60" s="67" t="s">
        <v>70</v>
      </c>
      <c r="B60" s="2"/>
      <c r="H60" s="2"/>
      <c r="O60" s="187"/>
    </row>
    <row r="61" spans="1:19">
      <c r="A61" s="67" t="s">
        <v>75</v>
      </c>
      <c r="B61" s="42" t="s">
        <v>74</v>
      </c>
      <c r="O61" s="11"/>
      <c r="P61" s="11"/>
    </row>
    <row r="62" spans="1:19" ht="14.25">
      <c r="A62" s="135" t="s">
        <v>90</v>
      </c>
      <c r="B62" s="2"/>
      <c r="O62" s="11"/>
      <c r="P62" s="11"/>
      <c r="Q62" s="102"/>
    </row>
    <row r="63" spans="1:19">
      <c r="A63" s="144" t="s">
        <v>110</v>
      </c>
      <c r="B63" s="2"/>
      <c r="O63" s="11"/>
      <c r="P63" s="11"/>
      <c r="Q63" s="102"/>
    </row>
    <row r="64" spans="1:19" ht="14.25">
      <c r="A64" s="94" t="s">
        <v>113</v>
      </c>
      <c r="B64" s="2"/>
      <c r="O64" s="11"/>
      <c r="P64" s="11"/>
    </row>
    <row r="65" spans="1:18">
      <c r="B65" s="2"/>
      <c r="O65" s="11"/>
      <c r="P65" s="11"/>
    </row>
    <row r="66" spans="1:18">
      <c r="B66" s="2"/>
      <c r="O66" s="11"/>
    </row>
    <row r="67" spans="1:18">
      <c r="B67" s="2"/>
      <c r="F67" s="40"/>
      <c r="O67" s="11"/>
    </row>
    <row r="68" spans="1:18" ht="16.5" customHeight="1">
      <c r="A68" s="71" t="s">
        <v>21</v>
      </c>
      <c r="B68" s="9"/>
      <c r="C68" s="224" t="s">
        <v>39</v>
      </c>
      <c r="D68" s="224"/>
      <c r="E68" s="224"/>
      <c r="F68" s="72"/>
      <c r="G68" s="218" t="s">
        <v>18</v>
      </c>
      <c r="H68" s="218"/>
      <c r="I68" s="218"/>
      <c r="J68" s="218"/>
      <c r="K68" s="218"/>
      <c r="L68" s="218"/>
      <c r="M68" s="218"/>
      <c r="N68" s="218"/>
      <c r="O68" s="218"/>
      <c r="P68" s="218"/>
      <c r="Q68" s="218"/>
      <c r="R68" s="87"/>
    </row>
    <row r="69" spans="1:18" ht="51">
      <c r="A69" s="73"/>
      <c r="B69" s="5"/>
      <c r="C69" s="7" t="s">
        <v>16</v>
      </c>
      <c r="D69" s="7" t="s">
        <v>26</v>
      </c>
      <c r="E69" s="7" t="s">
        <v>27</v>
      </c>
      <c r="F69" s="38"/>
      <c r="G69" s="7" t="s">
        <v>17</v>
      </c>
      <c r="H69" s="7" t="s">
        <v>10</v>
      </c>
      <c r="I69" s="7" t="s">
        <v>11</v>
      </c>
      <c r="J69" s="7" t="s">
        <v>83</v>
      </c>
      <c r="K69" s="7" t="s">
        <v>12</v>
      </c>
      <c r="L69" s="7" t="s">
        <v>13</v>
      </c>
      <c r="M69" s="7" t="s">
        <v>14</v>
      </c>
      <c r="N69" s="7" t="s">
        <v>84</v>
      </c>
      <c r="O69" s="7" t="s">
        <v>53</v>
      </c>
      <c r="P69" s="7" t="s">
        <v>15</v>
      </c>
      <c r="Q69" s="7" t="s">
        <v>50</v>
      </c>
      <c r="R69" s="87"/>
    </row>
    <row r="70" spans="1:18" ht="12.75" customHeight="1">
      <c r="A70" s="220" t="s">
        <v>28</v>
      </c>
      <c r="B70" s="12">
        <v>1972</v>
      </c>
      <c r="C70" s="33">
        <f>C5/'Nominal GDP'!$C5</f>
        <v>0.24074391988555077</v>
      </c>
      <c r="D70" s="33"/>
      <c r="E70" s="33"/>
      <c r="F70" s="39"/>
      <c r="G70" s="33">
        <f>G5/'Nominal GDP'!$C5</f>
        <v>5.6065808297567951E-2</v>
      </c>
      <c r="H70" s="33">
        <f>H5/'Nominal GDP'!$C5</f>
        <v>4.174535050071531E-2</v>
      </c>
      <c r="I70" s="33">
        <f>I5/'Nominal GDP'!$C5</f>
        <v>4.7925608011444923E-2</v>
      </c>
      <c r="J70" s="33">
        <f>J5/'Nominal GDP'!$C5</f>
        <v>1.6280400572246067E-2</v>
      </c>
      <c r="K70" s="33">
        <f>K5/'Nominal GDP'!$C5</f>
        <v>4.6065808297567961E-3</v>
      </c>
      <c r="L70" s="33">
        <f>L5/'Nominal GDP'!$C5</f>
        <v>1.6995708154506437E-2</v>
      </c>
      <c r="M70" s="33">
        <f>M5/'Nominal GDP'!$C5</f>
        <v>2.0658082975679542E-2</v>
      </c>
      <c r="N70" s="33">
        <f>N5/'Nominal GDP'!$C5</f>
        <v>6.1945636623748209E-3</v>
      </c>
      <c r="O70" s="33">
        <f>O5/'Nominal GDP'!$C5</f>
        <v>1.882689556509299E-2</v>
      </c>
      <c r="P70" s="33">
        <f>P5/'Nominal GDP'!$C5</f>
        <v>2.4034334763948499E-2</v>
      </c>
      <c r="Q70" s="33"/>
      <c r="R70" s="87"/>
    </row>
    <row r="71" spans="1:18">
      <c r="A71" s="221"/>
      <c r="B71" s="14">
        <v>1973</v>
      </c>
      <c r="C71" s="34">
        <f>C6/'Nominal GDP'!$C6</f>
        <v>0.24829207920792079</v>
      </c>
      <c r="D71" s="34"/>
      <c r="E71" s="34"/>
      <c r="F71" s="34"/>
      <c r="G71" s="34">
        <f>G6/'Nominal GDP'!$C6</f>
        <v>6.5259900990098998E-2</v>
      </c>
      <c r="H71" s="34">
        <f>H6/'Nominal GDP'!$C6</f>
        <v>4.2462871287128716E-2</v>
      </c>
      <c r="I71" s="34">
        <f>I6/'Nominal GDP'!$C6</f>
        <v>4.6633663366336633E-2</v>
      </c>
      <c r="J71" s="34">
        <f>J6/'Nominal GDP'!$C6</f>
        <v>1.6497524752475248E-2</v>
      </c>
      <c r="K71" s="34">
        <f>K6/'Nominal GDP'!$C6</f>
        <v>4.9257425742574258E-3</v>
      </c>
      <c r="L71" s="34">
        <f>L6/'Nominal GDP'!$C6</f>
        <v>1.5853960396039604E-2</v>
      </c>
      <c r="M71" s="34">
        <f>M6/'Nominal GDP'!$C6</f>
        <v>2.266089108910891E-2</v>
      </c>
      <c r="N71" s="34">
        <f>N6/'Nominal GDP'!$C6</f>
        <v>8.5024752475247531E-3</v>
      </c>
      <c r="O71" s="34">
        <f>O6/'Nominal GDP'!$C6</f>
        <v>1.7759900990099008E-2</v>
      </c>
      <c r="P71" s="34">
        <f>P6/'Nominal GDP'!$C6</f>
        <v>2.3081683168316831E-2</v>
      </c>
      <c r="Q71" s="34"/>
      <c r="R71" s="87"/>
    </row>
    <row r="72" spans="1:18">
      <c r="A72" s="221"/>
      <c r="B72" s="14">
        <v>1974</v>
      </c>
      <c r="C72" s="34">
        <f>C7/'Nominal GDP'!$C7</f>
        <v>0.24611686785599829</v>
      </c>
      <c r="D72" s="34"/>
      <c r="E72" s="34"/>
      <c r="F72" s="34"/>
      <c r="G72" s="34">
        <f>G7/'Nominal GDP'!$C7</f>
        <v>6.9095182138660394E-2</v>
      </c>
      <c r="H72" s="34">
        <f>H7/'Nominal GDP'!$C7</f>
        <v>4.28479863262472E-2</v>
      </c>
      <c r="I72" s="34">
        <f>I7/'Nominal GDP'!$C7</f>
        <v>4.7024890503151374E-2</v>
      </c>
      <c r="J72" s="34">
        <f>J7/'Nominal GDP'!$C7</f>
        <v>1.7946800555496207E-2</v>
      </c>
      <c r="K72" s="34">
        <f>K7/'Nominal GDP'!$C7</f>
        <v>4.9460527721397283E-3</v>
      </c>
      <c r="L72" s="34">
        <f>L7/'Nominal GDP'!$C7</f>
        <v>1.4816793077662642E-2</v>
      </c>
      <c r="M72" s="34">
        <f>M7/'Nominal GDP'!$C7</f>
        <v>1.8021578891144106E-2</v>
      </c>
      <c r="N72" s="34">
        <f>N7/'Nominal GDP'!$C7</f>
        <v>8.0333297724602074E-3</v>
      </c>
      <c r="O72" s="34">
        <f>O7/'Nominal GDP'!$C7</f>
        <v>2.0809742548872984E-2</v>
      </c>
      <c r="P72" s="34">
        <f>P7/'Nominal GDP'!$C7</f>
        <v>2.1568208524730265E-2</v>
      </c>
      <c r="Q72" s="34"/>
      <c r="R72" s="87"/>
    </row>
    <row r="73" spans="1:18">
      <c r="A73" s="221"/>
      <c r="B73" s="14">
        <v>1975</v>
      </c>
      <c r="C73" s="34">
        <f>C8/'Nominal GDP'!$C8</f>
        <v>0.2918455356267764</v>
      </c>
      <c r="D73" s="34"/>
      <c r="E73" s="34"/>
      <c r="F73" s="34"/>
      <c r="G73" s="34">
        <f>G8/'Nominal GDP'!$C8</f>
        <v>7.737920219543272E-2</v>
      </c>
      <c r="H73" s="34">
        <f>H8/'Nominal GDP'!$C8</f>
        <v>4.8250514554542781E-2</v>
      </c>
      <c r="I73" s="34">
        <f>I8/'Nominal GDP'!$C8</f>
        <v>5.1612270900715476E-2</v>
      </c>
      <c r="J73" s="34">
        <f>J8/'Nominal GDP'!$C8</f>
        <v>2.2385572870724301E-2</v>
      </c>
      <c r="K73" s="34">
        <f>K8/'Nominal GDP'!$C8</f>
        <v>5.9786337351759285E-3</v>
      </c>
      <c r="L73" s="34">
        <f>L8/'Nominal GDP'!$C8</f>
        <v>1.5975693423502892E-2</v>
      </c>
      <c r="M73" s="34">
        <f>M8/'Nominal GDP'!$C8</f>
        <v>2.0699794178182886E-2</v>
      </c>
      <c r="N73" s="34">
        <f>N8/'Nominal GDP'!$C8</f>
        <v>1.4240909536410861E-2</v>
      </c>
      <c r="O73" s="34">
        <f>O8/'Nominal GDP'!$C8</f>
        <v>3.0726256983240222E-2</v>
      </c>
      <c r="P73" s="34">
        <f>P8/'Nominal GDP'!$C8</f>
        <v>2.1738704302656082E-2</v>
      </c>
      <c r="Q73" s="34"/>
      <c r="R73" s="87"/>
    </row>
    <row r="74" spans="1:18">
      <c r="A74" s="221"/>
      <c r="B74" s="14">
        <v>1976</v>
      </c>
      <c r="C74" s="34">
        <f>C9/'Nominal GDP'!$C9</f>
        <v>0.30957761168086217</v>
      </c>
      <c r="D74" s="34"/>
      <c r="E74" s="34"/>
      <c r="F74" s="34"/>
      <c r="G74" s="34">
        <f>G9/'Nominal GDP'!$C9</f>
        <v>8.6650443247001566E-2</v>
      </c>
      <c r="H74" s="34">
        <f>H9/'Nominal GDP'!$C9</f>
        <v>5.2642099774030941E-2</v>
      </c>
      <c r="I74" s="34">
        <f>I9/'Nominal GDP'!$C9</f>
        <v>5.4493307839388147E-2</v>
      </c>
      <c r="J74" s="34">
        <f>J9/'Nominal GDP'!$C9</f>
        <v>2.3700677907178856E-2</v>
      </c>
      <c r="K74" s="34">
        <f>K9/'Nominal GDP'!$C9</f>
        <v>6.7616895532765509E-3</v>
      </c>
      <c r="L74" s="34">
        <f>L9/'Nominal GDP'!$C9</f>
        <v>1.6374065704849644E-2</v>
      </c>
      <c r="M74" s="34">
        <f>M9/'Nominal GDP'!$C9</f>
        <v>2.3883191378411266E-2</v>
      </c>
      <c r="N74" s="34">
        <f>N9/'Nominal GDP'!$C9</f>
        <v>1.9850512775942984E-2</v>
      </c>
      <c r="O74" s="34">
        <f>O9/'Nominal GDP'!$C9</f>
        <v>4.2942812445680517E-2</v>
      </c>
      <c r="P74" s="34">
        <f>P9/'Nominal GDP'!$C9</f>
        <v>2.3709369024856597E-2</v>
      </c>
      <c r="Q74" s="34"/>
      <c r="R74" s="87"/>
    </row>
    <row r="75" spans="1:18">
      <c r="A75" s="221"/>
      <c r="B75" s="14">
        <v>1977</v>
      </c>
      <c r="C75" s="34">
        <f>C10/'Nominal GDP'!$C10</f>
        <v>0.28320211852275984</v>
      </c>
      <c r="D75" s="34"/>
      <c r="E75" s="34"/>
      <c r="F75" s="34"/>
      <c r="G75" s="34">
        <f>G10/'Nominal GDP'!$C10</f>
        <v>8.2944460349269972E-2</v>
      </c>
      <c r="H75" s="34">
        <f>H10/'Nominal GDP'!$C10</f>
        <v>4.9320068708846268E-2</v>
      </c>
      <c r="I75" s="34">
        <f>I10/'Nominal GDP'!$C10</f>
        <v>5.0057257371886626E-2</v>
      </c>
      <c r="J75" s="34">
        <f>J10/'Nominal GDP'!$C10</f>
        <v>2.2559404523332383E-2</v>
      </c>
      <c r="K75" s="34">
        <f>K10/'Nominal GDP'!$C10</f>
        <v>5.6971085027197246E-3</v>
      </c>
      <c r="L75" s="34">
        <f>L10/'Nominal GDP'!$C10</f>
        <v>1.5080160320641281E-2</v>
      </c>
      <c r="M75" s="34">
        <f>M10/'Nominal GDP'!$C10</f>
        <v>1.6504437446321213E-2</v>
      </c>
      <c r="N75" s="34">
        <f>N10/'Nominal GDP'!$C10</f>
        <v>2.0984826796450043E-2</v>
      </c>
      <c r="O75" s="34">
        <f>O10/'Nominal GDP'!$C10</f>
        <v>2.0269109647867163E-2</v>
      </c>
      <c r="P75" s="34">
        <f>P10/'Nominal GDP'!$C10</f>
        <v>2.6574577726882338E-2</v>
      </c>
      <c r="Q75" s="34"/>
      <c r="R75" s="87"/>
    </row>
    <row r="76" spans="1:18">
      <c r="A76" s="221"/>
      <c r="B76" s="14">
        <v>1978</v>
      </c>
      <c r="C76" s="34">
        <f>C11/'Nominal GDP'!$C11</f>
        <v>0.31653156315823072</v>
      </c>
      <c r="D76" s="34"/>
      <c r="E76" s="34"/>
      <c r="F76" s="34"/>
      <c r="G76" s="34">
        <f>G11/'Nominal GDP'!$C11</f>
        <v>0.10016595391587413</v>
      </c>
      <c r="H76" s="34">
        <f>H11/'Nominal GDP'!$C11</f>
        <v>5.1605284993936303E-2</v>
      </c>
      <c r="I76" s="34">
        <f>I11/'Nominal GDP'!$C11</f>
        <v>5.1541456564753944E-2</v>
      </c>
      <c r="J76" s="34">
        <f>J11/'Nominal GDP'!$C11</f>
        <v>2.1554860534882234E-2</v>
      </c>
      <c r="K76" s="34">
        <f>K11/'Nominal GDP'!$C11</f>
        <v>6.8615561371034662E-3</v>
      </c>
      <c r="L76" s="34">
        <f>L11/'Nominal GDP'!$C11</f>
        <v>1.584221612306121E-2</v>
      </c>
      <c r="M76" s="34">
        <f>M11/'Nominal GDP'!$C11</f>
        <v>1.5803919065551796E-2</v>
      </c>
      <c r="N76" s="34">
        <f>N11/'Nominal GDP'!$C11</f>
        <v>2.3993106529648305E-2</v>
      </c>
      <c r="O76" s="34">
        <f>O11/'Nominal GDP'!$C11</f>
        <v>2.3533541839535328E-2</v>
      </c>
      <c r="P76" s="34">
        <f>P11/'Nominal GDP'!$C11</f>
        <v>3.0082338673645244E-2</v>
      </c>
      <c r="Q76" s="34"/>
      <c r="R76" s="87"/>
    </row>
    <row r="77" spans="1:18">
      <c r="A77" s="221"/>
      <c r="B77" s="14">
        <v>1979</v>
      </c>
      <c r="C77" s="34">
        <f>C12/'Nominal GDP'!$C12</f>
        <v>0.34247613700168444</v>
      </c>
      <c r="D77" s="34"/>
      <c r="E77" s="34"/>
      <c r="F77" s="34"/>
      <c r="G77" s="34">
        <f>G12/'Nominal GDP'!$C12</f>
        <v>0.10407074677147669</v>
      </c>
      <c r="H77" s="34">
        <f>H12/'Nominal GDP'!$C12</f>
        <v>5.5030881527231894E-2</v>
      </c>
      <c r="I77" s="34">
        <f>I12/'Nominal GDP'!$C12</f>
        <v>5.2178551375631668E-2</v>
      </c>
      <c r="J77" s="34">
        <f>J12/'Nominal GDP'!$C12</f>
        <v>2.3582257158899493E-2</v>
      </c>
      <c r="K77" s="34">
        <f>K12/'Nominal GDP'!$C12</f>
        <v>7.821448624368333E-3</v>
      </c>
      <c r="L77" s="34">
        <f>L12/'Nominal GDP'!$C12</f>
        <v>1.6462661426165075E-2</v>
      </c>
      <c r="M77" s="34">
        <f>M12/'Nominal GDP'!$C12</f>
        <v>1.5670971364402021E-2</v>
      </c>
      <c r="N77" s="34">
        <f>N12/'Nominal GDP'!$C12</f>
        <v>2.729365524985963E-2</v>
      </c>
      <c r="O77" s="34">
        <f>O12/'Nominal GDP'!$C12</f>
        <v>2.849522740033689E-2</v>
      </c>
      <c r="P77" s="34">
        <f>P12/'Nominal GDP'!$C12</f>
        <v>3.3453116226838851E-2</v>
      </c>
      <c r="Q77" s="34"/>
      <c r="R77" s="87"/>
    </row>
    <row r="78" spans="1:18">
      <c r="A78" s="221"/>
      <c r="B78" s="14">
        <v>1980</v>
      </c>
      <c r="C78" s="34">
        <f>C13/'Nominal GDP'!$C13</f>
        <v>0.33929718680035043</v>
      </c>
      <c r="D78" s="34"/>
      <c r="E78" s="34"/>
      <c r="F78" s="34"/>
      <c r="G78" s="34">
        <f>G13/'Nominal GDP'!$C13</f>
        <v>0.10586002141536065</v>
      </c>
      <c r="H78" s="34">
        <f>H13/'Nominal GDP'!$C13</f>
        <v>5.5300301761900129E-2</v>
      </c>
      <c r="I78" s="34">
        <f>I13/'Nominal GDP'!$C13</f>
        <v>4.9123917064148738E-2</v>
      </c>
      <c r="J78" s="34">
        <f>J13/'Nominal GDP'!$C13</f>
        <v>2.2763554949868588E-2</v>
      </c>
      <c r="K78" s="34">
        <f>K13/'Nominal GDP'!$C13</f>
        <v>8.0161588630390333E-3</v>
      </c>
      <c r="L78" s="34">
        <f>L13/'Nominal GDP'!$C13</f>
        <v>1.65871702521172E-2</v>
      </c>
      <c r="M78" s="34">
        <f>M13/'Nominal GDP'!$C13</f>
        <v>1.2897887666699115E-2</v>
      </c>
      <c r="N78" s="34">
        <f>N13/'Nominal GDP'!$C13</f>
        <v>1.9395502774262632E-2</v>
      </c>
      <c r="O78" s="34">
        <f>O13/'Nominal GDP'!$C13</f>
        <v>2.3683442032512412E-2</v>
      </c>
      <c r="P78" s="34">
        <f>P13/'Nominal GDP'!$C13</f>
        <v>3.7301664557578114E-2</v>
      </c>
      <c r="Q78" s="34"/>
      <c r="R78" s="87"/>
    </row>
    <row r="79" spans="1:18">
      <c r="A79" s="221"/>
      <c r="B79" s="14">
        <v>1981</v>
      </c>
      <c r="C79" s="34">
        <f>C14/'Nominal GDP'!$C14</f>
        <v>0.35506503251625809</v>
      </c>
      <c r="D79" s="34"/>
      <c r="E79" s="34"/>
      <c r="F79" s="34"/>
      <c r="G79" s="34">
        <f>G14/'Nominal GDP'!$C14</f>
        <v>0.10795814573953642</v>
      </c>
      <c r="H79" s="34">
        <f>H14/'Nominal GDP'!$C14</f>
        <v>5.6540770385192597E-2</v>
      </c>
      <c r="I79" s="34">
        <f>I14/'Nominal GDP'!$C14</f>
        <v>5.3860263465065866E-2</v>
      </c>
      <c r="J79" s="34">
        <f>J14/'Nominal GDP'!$C14</f>
        <v>2.3695180923795231E-2</v>
      </c>
      <c r="K79" s="34">
        <f>K14/'Nominal GDP'!$C14</f>
        <v>8.7043521760880437E-3</v>
      </c>
      <c r="L79" s="34">
        <f>L14/'Nominal GDP'!$C14</f>
        <v>1.8609304652326162E-2</v>
      </c>
      <c r="M79" s="34">
        <f>M14/'Nominal GDP'!$C14</f>
        <v>1.3865265966316492E-2</v>
      </c>
      <c r="N79" s="34">
        <f>N14/'Nominal GDP'!$C14</f>
        <v>1.8121560780390195E-2</v>
      </c>
      <c r="O79" s="34">
        <f>O14/'Nominal GDP'!$C14</f>
        <v>2.0947973986993496E-2</v>
      </c>
      <c r="P79" s="34">
        <f>P14/'Nominal GDP'!$C14</f>
        <v>3.7389528097382024E-2</v>
      </c>
      <c r="Q79" s="34"/>
      <c r="R79" s="87"/>
    </row>
    <row r="80" spans="1:18">
      <c r="A80" s="221"/>
      <c r="B80" s="14">
        <v>1982</v>
      </c>
      <c r="C80" s="34">
        <f>C15/'Nominal GDP'!$C15</f>
        <v>0.35854003031555742</v>
      </c>
      <c r="D80" s="34"/>
      <c r="E80" s="34"/>
      <c r="F80" s="34"/>
      <c r="G80" s="34">
        <f>G15/'Nominal GDP'!$C15</f>
        <v>0.1048057048367094</v>
      </c>
      <c r="H80" s="34">
        <f>H15/'Nominal GDP'!$C15</f>
        <v>5.516053465619402E-2</v>
      </c>
      <c r="I80" s="34">
        <f>I15/'Nominal GDP'!$C15</f>
        <v>5.143998897616095E-2</v>
      </c>
      <c r="J80" s="34">
        <f>J15/'Nominal GDP'!$C15</f>
        <v>2.3184511506132009E-2</v>
      </c>
      <c r="K80" s="34">
        <f>K15/'Nominal GDP'!$C15</f>
        <v>8.7329474989665153E-3</v>
      </c>
      <c r="L80" s="34">
        <f>L15/'Nominal GDP'!$C15</f>
        <v>2.0018602728400166E-2</v>
      </c>
      <c r="M80" s="34">
        <f>M15/'Nominal GDP'!$C15</f>
        <v>1.5867438335400302E-2</v>
      </c>
      <c r="N80" s="34">
        <f>N15/'Nominal GDP'!$C15</f>
        <v>2.2474851867162738E-2</v>
      </c>
      <c r="O80" s="34">
        <f>O15/'Nominal GDP'!$C15</f>
        <v>2.2657434201460661E-2</v>
      </c>
      <c r="P80" s="34">
        <f>P15/'Nominal GDP'!$C15</f>
        <v>4.1718340912222679E-2</v>
      </c>
      <c r="Q80" s="34"/>
      <c r="R80" s="87"/>
    </row>
    <row r="81" spans="1:18">
      <c r="A81" s="221"/>
      <c r="B81" s="14">
        <v>1983</v>
      </c>
      <c r="C81" s="34">
        <f>C16/'Nominal GDP'!$C16</f>
        <v>0.35769760067013701</v>
      </c>
      <c r="D81" s="34"/>
      <c r="E81" s="34"/>
      <c r="F81" s="34"/>
      <c r="G81" s="34">
        <f>G16/'Nominal GDP'!$C16</f>
        <v>0.11201459941363011</v>
      </c>
      <c r="H81" s="34">
        <f>H16/'Nominal GDP'!$C16</f>
        <v>5.2833123915514868E-2</v>
      </c>
      <c r="I81" s="34">
        <f>I16/'Nominal GDP'!$C16</f>
        <v>4.902770298569975E-2</v>
      </c>
      <c r="J81" s="34">
        <f>J16/'Nominal GDP'!$C16</f>
        <v>2.1154191348052419E-2</v>
      </c>
      <c r="K81" s="34">
        <f>K16/'Nominal GDP'!$C16</f>
        <v>7.9668521510201651E-3</v>
      </c>
      <c r="L81" s="34">
        <f>L16/'Nominal GDP'!$C16</f>
        <v>1.9269430981870402E-2</v>
      </c>
      <c r="M81" s="34">
        <f>M16/'Nominal GDP'!$C16</f>
        <v>1.4826781547298511E-2</v>
      </c>
      <c r="N81" s="34">
        <f>N16/'Nominal GDP'!$C16</f>
        <v>2.2201280440375757E-2</v>
      </c>
      <c r="O81" s="34">
        <f>O16/'Nominal GDP'!$C16</f>
        <v>2.1267875306647522E-2</v>
      </c>
      <c r="P81" s="34">
        <f>P16/'Nominal GDP'!$C16</f>
        <v>4.4653862262909107E-2</v>
      </c>
      <c r="Q81" s="34"/>
      <c r="R81" s="87"/>
    </row>
    <row r="82" spans="1:18">
      <c r="A82" s="221"/>
      <c r="B82" s="14">
        <v>1984</v>
      </c>
      <c r="C82" s="34">
        <f>C17/'Nominal GDP'!$C17</f>
        <v>0.36036292379137252</v>
      </c>
      <c r="D82" s="34"/>
      <c r="E82" s="34"/>
      <c r="F82" s="34"/>
      <c r="G82" s="34">
        <f>G17/'Nominal GDP'!$C17</f>
        <v>0.10869997047217674</v>
      </c>
      <c r="H82" s="34">
        <f>H17/'Nominal GDP'!$C17</f>
        <v>4.8449789278715807E-2</v>
      </c>
      <c r="I82" s="34">
        <f>I17/'Nominal GDP'!$C17</f>
        <v>4.4944031353179606E-2</v>
      </c>
      <c r="J82" s="34">
        <f>J17/'Nominal GDP'!$C17</f>
        <v>1.9574262475505328E-2</v>
      </c>
      <c r="K82" s="34">
        <f>K17/'Nominal GDP'!$C17</f>
        <v>7.2826349555740483E-3</v>
      </c>
      <c r="L82" s="34">
        <f>L17/'Nominal GDP'!$C17</f>
        <v>1.7722062652672271E-2</v>
      </c>
      <c r="M82" s="34">
        <f>M17/'Nominal GDP'!$C17</f>
        <v>1.4417630794835316E-2</v>
      </c>
      <c r="N82" s="34">
        <f>N17/'Nominal GDP'!$C17</f>
        <v>2.4057122916275202E-2</v>
      </c>
      <c r="O82" s="34">
        <f>O17/'Nominal GDP'!$C17</f>
        <v>2.6738786138029151E-2</v>
      </c>
      <c r="P82" s="34">
        <f>P17/'Nominal GDP'!$C17</f>
        <v>5.4811693018011975E-2</v>
      </c>
      <c r="Q82" s="34"/>
      <c r="R82" s="87"/>
    </row>
    <row r="83" spans="1:18">
      <c r="A83" s="221"/>
      <c r="B83" s="14">
        <v>1985</v>
      </c>
      <c r="C83" s="34">
        <f>C18/'Nominal GDP'!$C18</f>
        <v>0.34404649180948771</v>
      </c>
      <c r="D83" s="34"/>
      <c r="E83" s="34"/>
      <c r="F83" s="34"/>
      <c r="G83" s="34">
        <f>G18/'Nominal GDP'!$C18</f>
        <v>0.10551794337657419</v>
      </c>
      <c r="H83" s="34">
        <f>H18/'Nominal GDP'!$C18</f>
        <v>4.5249029447968943E-2</v>
      </c>
      <c r="I83" s="34">
        <f>I18/'Nominal GDP'!$C18</f>
        <v>4.0919420509421454E-2</v>
      </c>
      <c r="J83" s="34">
        <f>J18/'Nominal GDP'!$C18</f>
        <v>1.9115140611684501E-2</v>
      </c>
      <c r="K83" s="34">
        <f>K18/'Nominal GDP'!$C18</f>
        <v>6.9145914212669262E-3</v>
      </c>
      <c r="L83" s="34">
        <f>L18/'Nominal GDP'!$C18</f>
        <v>1.763800776441625E-2</v>
      </c>
      <c r="M83" s="34">
        <f>M18/'Nominal GDP'!$C18</f>
        <v>1.2860998011551935E-2</v>
      </c>
      <c r="N83" s="34">
        <f>N18/'Nominal GDP'!$C18</f>
        <v>2.0684594261907017E-2</v>
      </c>
      <c r="O83" s="34">
        <f>O18/'Nominal GDP'!$C18</f>
        <v>1.9853707035318625E-2</v>
      </c>
      <c r="P83" s="34">
        <f>P18/'Nominal GDP'!$C18</f>
        <v>6.0661869141179811E-2</v>
      </c>
      <c r="Q83" s="34"/>
      <c r="R83" s="87"/>
    </row>
    <row r="84" spans="1:18">
      <c r="A84" s="221"/>
      <c r="B84" s="14">
        <v>1986</v>
      </c>
      <c r="C84" s="34">
        <f>C19/'Nominal GDP'!$C19</f>
        <v>0.34824822157075791</v>
      </c>
      <c r="D84" s="34"/>
      <c r="E84" s="34"/>
      <c r="F84" s="34"/>
      <c r="G84" s="34">
        <f>G19/'Nominal GDP'!$C19</f>
        <v>0.1117099571536932</v>
      </c>
      <c r="H84" s="34">
        <f>H19/'Nominal GDP'!$C19</f>
        <v>4.7335943746284262E-2</v>
      </c>
      <c r="I84" s="34">
        <f>I19/'Nominal GDP'!$C19</f>
        <v>4.1212406978412844E-2</v>
      </c>
      <c r="J84" s="34">
        <f>J19/'Nominal GDP'!$C19</f>
        <v>2.1488755407039914E-2</v>
      </c>
      <c r="K84" s="34">
        <f>K19/'Nominal GDP'!$C19</f>
        <v>8.0177945427335542E-3</v>
      </c>
      <c r="L84" s="34">
        <f>L19/'Nominal GDP'!$C19</f>
        <v>1.7468582791775149E-2</v>
      </c>
      <c r="M84" s="34">
        <f>M19/'Nominal GDP'!$C19</f>
        <v>1.7745341232907604E-2</v>
      </c>
      <c r="N84" s="34">
        <f>N19/'Nominal GDP'!$C19</f>
        <v>1.5482072203202199E-2</v>
      </c>
      <c r="O84" s="34">
        <f>O19/'Nominal GDP'!$C19</f>
        <v>9.4466881239877818E-3</v>
      </c>
      <c r="P84" s="34">
        <f>P19/'Nominal GDP'!$C19</f>
        <v>6.847208839869616E-2</v>
      </c>
      <c r="Q84" s="34"/>
      <c r="R84" s="87"/>
    </row>
    <row r="85" spans="1:18">
      <c r="A85" s="221"/>
      <c r="B85" s="64" t="s">
        <v>63</v>
      </c>
      <c r="C85" s="34">
        <f>C20/'Nominal GDP'!$C20</f>
        <v>0.35930840508688072</v>
      </c>
      <c r="D85" s="34"/>
      <c r="E85" s="34"/>
      <c r="F85" s="34"/>
      <c r="G85" s="34">
        <f>G20/'Nominal GDP'!$C20</f>
        <v>0.11180266767898124</v>
      </c>
      <c r="H85" s="34">
        <f>H20/'Nominal GDP'!$C20</f>
        <v>5.1029282349490106E-2</v>
      </c>
      <c r="I85" s="34">
        <f>I20/'Nominal GDP'!$C20</f>
        <v>4.4781115731713624E-2</v>
      </c>
      <c r="J85" s="34">
        <f>J20/'Nominal GDP'!$C20</f>
        <v>2.0803064552309628E-2</v>
      </c>
      <c r="K85" s="34">
        <f>K20/'Nominal GDP'!$C20</f>
        <v>8.983141511224613E-3</v>
      </c>
      <c r="L85" s="34">
        <f>L20/'Nominal GDP'!$C20</f>
        <v>1.8499473711455834E-2</v>
      </c>
      <c r="M85" s="34">
        <f>M20/'Nominal GDP'!$C20</f>
        <v>1.7935223370662435E-2</v>
      </c>
      <c r="N85" s="34">
        <f>N20/'Nominal GDP'!$C20</f>
        <v>1.7384777319552052E-2</v>
      </c>
      <c r="O85" s="34">
        <f>O20/'Nominal GDP'!$C20</f>
        <v>8.2204545062378124E-3</v>
      </c>
      <c r="P85" s="34">
        <f>P20/'Nominal GDP'!$C20</f>
        <v>7.0607216192431793E-2</v>
      </c>
      <c r="Q85" s="34"/>
      <c r="R85" s="87"/>
    </row>
    <row r="86" spans="1:18">
      <c r="A86" s="221"/>
      <c r="B86" s="64" t="s">
        <v>64</v>
      </c>
      <c r="C86" s="34">
        <f>C21/'Nominal GDP'!$C21</f>
        <v>0.38218269983273745</v>
      </c>
      <c r="D86" s="34"/>
      <c r="E86" s="34"/>
      <c r="F86" s="34"/>
      <c r="G86" s="34">
        <f>G21/'Nominal GDP'!$C21</f>
        <v>0.11956818635198796</v>
      </c>
      <c r="H86" s="34">
        <f>H21/'Nominal GDP'!$C21</f>
        <v>5.1981831294980588E-2</v>
      </c>
      <c r="I86" s="34">
        <f>I21/'Nominal GDP'!$C21</f>
        <v>4.7849371614467444E-2</v>
      </c>
      <c r="J86" s="34">
        <f>J21/'Nominal GDP'!$C21</f>
        <v>2.7593720748231469E-2</v>
      </c>
      <c r="K86" s="34">
        <f>K21/'Nominal GDP'!$C21</f>
        <v>1.0456212500191815E-2</v>
      </c>
      <c r="L86" s="34">
        <f>L21/'Nominal GDP'!$C21</f>
        <v>1.929811100710482E-2</v>
      </c>
      <c r="M86" s="34">
        <f>M21/'Nominal GDP'!$C21</f>
        <v>1.0048030444857059E-2</v>
      </c>
      <c r="N86" s="34">
        <f>N21/'Nominal GDP'!$C21</f>
        <v>1.5446468304509952E-2</v>
      </c>
      <c r="O86" s="34">
        <f>O21/'Nominal GDP'!$C21</f>
        <v>5.263400187211319E-3</v>
      </c>
      <c r="P86" s="34">
        <f>P21/'Nominal GDP'!$C21</f>
        <v>7.6279405220433652E-2</v>
      </c>
      <c r="Q86" s="34"/>
      <c r="R86" s="87"/>
    </row>
    <row r="87" spans="1:18">
      <c r="A87" s="222"/>
      <c r="B87" s="65" t="s">
        <v>65</v>
      </c>
      <c r="C87" s="35">
        <f>C22/'Nominal GDP'!$C22</f>
        <v>0.37417349813815853</v>
      </c>
      <c r="D87" s="35"/>
      <c r="E87" s="35"/>
      <c r="F87" s="35"/>
      <c r="G87" s="35">
        <f>G22/'Nominal GDP'!$C22</f>
        <v>0.12917215308159538</v>
      </c>
      <c r="H87" s="35">
        <f>H22/'Nominal GDP'!$C22</f>
        <v>5.1526993161449264E-2</v>
      </c>
      <c r="I87" s="35">
        <f>I22/'Nominal GDP'!$C22</f>
        <v>5.0534483002732583E-2</v>
      </c>
      <c r="J87" s="35">
        <f>J22/'Nominal GDP'!$C22</f>
        <v>2.6704328250435373E-2</v>
      </c>
      <c r="K87" s="35">
        <f>K22/'Nominal GDP'!$C22</f>
        <v>1.2228687932718856E-2</v>
      </c>
      <c r="L87" s="35">
        <f>L22/'Nominal GDP'!$C22</f>
        <v>1.9353240170468224E-2</v>
      </c>
      <c r="M87" s="35">
        <f>M22/'Nominal GDP'!$C22</f>
        <v>9.5145053731470076E-3</v>
      </c>
      <c r="N87" s="35">
        <f>N22/'Nominal GDP'!$C22</f>
        <v>1.2347619249883193E-2</v>
      </c>
      <c r="O87" s="35">
        <f>O22/'Nominal GDP'!$C22</f>
        <v>5.0361749423041523E-3</v>
      </c>
      <c r="P87" s="35">
        <f>P22/'Nominal GDP'!$C22</f>
        <v>6.3607016947712702E-2</v>
      </c>
      <c r="Q87" s="35"/>
      <c r="R87" s="87"/>
    </row>
    <row r="88" spans="1:18" ht="12.75" customHeight="1">
      <c r="A88" s="221" t="s">
        <v>35</v>
      </c>
      <c r="B88" s="64" t="s">
        <v>66</v>
      </c>
      <c r="C88" s="34">
        <f>C23/'Nominal GDP'!$C23</f>
        <v>0.38986425339366515</v>
      </c>
      <c r="D88" s="34"/>
      <c r="E88" s="34"/>
      <c r="F88" s="34"/>
      <c r="G88" s="34">
        <f>G23/'Nominal GDP'!$C23</f>
        <v>0.13734096353473516</v>
      </c>
      <c r="H88" s="34">
        <f>H23/'Nominal GDP'!$C23</f>
        <v>5.0335373968591959E-2</v>
      </c>
      <c r="I88" s="34">
        <f>I23/'Nominal GDP'!$C23</f>
        <v>5.4141602342294384E-2</v>
      </c>
      <c r="J88" s="34">
        <f>J23/'Nominal GDP'!$C23</f>
        <v>3.1627628426936387E-2</v>
      </c>
      <c r="K88" s="34">
        <f>K23/'Nominal GDP'!$C23</f>
        <v>1.27588501463934E-2</v>
      </c>
      <c r="L88" s="34">
        <f>L23/'Nominal GDP'!$C23</f>
        <v>1.7997072132020227E-2</v>
      </c>
      <c r="M88" s="34">
        <f>M23/'Nominal GDP'!$C23</f>
        <v>1.1821932392866647E-2</v>
      </c>
      <c r="N88" s="34">
        <f>N23/'Nominal GDP'!$C23</f>
        <v>1.1581048709076391E-2</v>
      </c>
      <c r="O88" s="34">
        <f>O23/'Nominal GDP'!$C23</f>
        <v>3.8501463933989888E-3</v>
      </c>
      <c r="P88" s="34">
        <f>P23/'Nominal GDP'!$C23</f>
        <v>6.287596486558425E-2</v>
      </c>
      <c r="Q88" s="34"/>
      <c r="R88" s="87"/>
    </row>
    <row r="89" spans="1:18">
      <c r="A89" s="221"/>
      <c r="B89" s="64" t="s">
        <v>67</v>
      </c>
      <c r="C89" s="34">
        <f>C24/'Nominal GDP'!$C24</f>
        <v>0.3988730762648271</v>
      </c>
      <c r="D89" s="34"/>
      <c r="E89" s="34"/>
      <c r="F89" s="34"/>
      <c r="G89" s="34">
        <f>G24/'Nominal GDP'!$C24</f>
        <v>0.13582327308153083</v>
      </c>
      <c r="H89" s="34">
        <f>H24/'Nominal GDP'!$C24</f>
        <v>5.2475677668215745E-2</v>
      </c>
      <c r="I89" s="34">
        <f>I24/'Nominal GDP'!$C24</f>
        <v>5.7939151384299427E-2</v>
      </c>
      <c r="J89" s="34">
        <f>J24/'Nominal GDP'!$C24</f>
        <v>3.2213430929843731E-2</v>
      </c>
      <c r="K89" s="34">
        <f>K24/'Nominal GDP'!$C24</f>
        <v>1.3216340394160007E-2</v>
      </c>
      <c r="L89" s="34">
        <f>L24/'Nominal GDP'!$C24</f>
        <v>1.736726391869298E-2</v>
      </c>
      <c r="M89" s="34">
        <f>M24/'Nominal GDP'!$C24</f>
        <v>1.0874287444542451E-2</v>
      </c>
      <c r="N89" s="34">
        <f>N24/'Nominal GDP'!$C24</f>
        <v>1.3675798786187285E-2</v>
      </c>
      <c r="O89" s="34">
        <f>O24/'Nominal GDP'!$C24</f>
        <v>4.4129069629668637E-3</v>
      </c>
      <c r="P89" s="34">
        <f>P24/'Nominal GDP'!$C24</f>
        <v>6.0874945694387762E-2</v>
      </c>
      <c r="Q89" s="34"/>
      <c r="R89" s="87"/>
    </row>
    <row r="90" spans="1:18">
      <c r="A90" s="221"/>
      <c r="B90" s="44" t="s">
        <v>68</v>
      </c>
      <c r="C90" s="36">
        <f>C25/'Nominal GDP'!$C25</f>
        <v>0.37925744891061308</v>
      </c>
      <c r="D90" s="36"/>
      <c r="E90" s="36"/>
      <c r="F90" s="36"/>
      <c r="G90" s="36">
        <f>G25/'Nominal GDP'!$C25</f>
        <v>0.1380583432998804</v>
      </c>
      <c r="H90" s="36">
        <f>H25/'Nominal GDP'!$C25</f>
        <v>5.0114398627216471E-2</v>
      </c>
      <c r="I90" s="36">
        <f>I25/'Nominal GDP'!$C25</f>
        <v>5.8070303156362121E-2</v>
      </c>
      <c r="J90" s="36">
        <f>J25/'Nominal GDP'!$C25</f>
        <v>2.7100774790702508E-2</v>
      </c>
      <c r="K90" s="36">
        <f>K25/'Nominal GDP'!$C25</f>
        <v>1.347173833913993E-2</v>
      </c>
      <c r="L90" s="36">
        <f>L25/'Nominal GDP'!$C25</f>
        <v>1.6093806874317509E-2</v>
      </c>
      <c r="M90" s="36">
        <f>M25/'Nominal GDP'!$C25</f>
        <v>1.0607872705527533E-2</v>
      </c>
      <c r="N90" s="36">
        <f>N25/'Nominal GDP'!$C25</f>
        <v>8.3290000519993766E-3</v>
      </c>
      <c r="O90" s="36">
        <f>O25/'Nominal GDP'!$C25</f>
        <v>3.5008579897041238E-3</v>
      </c>
      <c r="P90" s="36">
        <f>P25/'Nominal GDP'!$C25</f>
        <v>5.3910353075763091E-2</v>
      </c>
      <c r="Q90" s="36"/>
      <c r="R90" s="87"/>
    </row>
    <row r="91" spans="1:18">
      <c r="A91" s="222"/>
      <c r="B91" s="66" t="s">
        <v>69</v>
      </c>
      <c r="C91" s="37">
        <f>C26/'Nominal GDP'!$C26</f>
        <v>0.37074191231143427</v>
      </c>
      <c r="D91" s="37"/>
      <c r="E91" s="37"/>
      <c r="F91" s="37"/>
      <c r="G91" s="37">
        <f>G26/'Nominal GDP'!$C26</f>
        <v>0.13481203291786917</v>
      </c>
      <c r="H91" s="37">
        <f>H26/'Nominal GDP'!$C26</f>
        <v>4.8817250374925958E-2</v>
      </c>
      <c r="I91" s="37">
        <f>I26/'Nominal GDP'!$C26</f>
        <v>5.6756858939621173E-2</v>
      </c>
      <c r="J91" s="37">
        <f>J26/'Nominal GDP'!$C26</f>
        <v>2.7462223846551309E-2</v>
      </c>
      <c r="K91" s="37">
        <f>K26/'Nominal GDP'!$C26</f>
        <v>1.6148911769524509E-2</v>
      </c>
      <c r="L91" s="37">
        <f>L26/'Nominal GDP'!$C26</f>
        <v>1.4762630909022169E-2</v>
      </c>
      <c r="M91" s="37">
        <f>M26/'Nominal GDP'!$C26</f>
        <v>9.0435922317861593E-3</v>
      </c>
      <c r="N91" s="37">
        <f>N26/'Nominal GDP'!$C26</f>
        <v>1.1898070549093247E-2</v>
      </c>
      <c r="O91" s="37">
        <f>O26/'Nominal GDP'!$C26</f>
        <v>1.8891227362663676E-3</v>
      </c>
      <c r="P91" s="37">
        <f>P26/'Nominal GDP'!$C26</f>
        <v>4.9131053951530577E-2</v>
      </c>
      <c r="Q91" s="37"/>
      <c r="R91" s="87"/>
    </row>
    <row r="92" spans="1:18" ht="12.75" customHeight="1">
      <c r="A92" s="223" t="s">
        <v>46</v>
      </c>
      <c r="B92" s="44" t="s">
        <v>47</v>
      </c>
      <c r="C92" s="41"/>
      <c r="D92" s="41">
        <f>D27/'Nominal GDP'!$C27</f>
        <v>0.33099696620985458</v>
      </c>
      <c r="E92" s="41"/>
      <c r="F92" s="41"/>
      <c r="G92" s="41">
        <f>G27/'Nominal GDP'!$C27</f>
        <v>0.13335890551080423</v>
      </c>
      <c r="H92" s="41">
        <f>H27/'Nominal GDP'!$C27</f>
        <v>4.7703734700282455E-2</v>
      </c>
      <c r="I92" s="41">
        <f>I27/'Nominal GDP'!$C27</f>
        <v>4.8505771175506501E-2</v>
      </c>
      <c r="J92" s="41">
        <f>J27/'Nominal GDP'!$C27</f>
        <v>1.9446478594925085E-2</v>
      </c>
      <c r="K92" s="41">
        <f>K27/'Nominal GDP'!$C27</f>
        <v>1.330915600190629E-2</v>
      </c>
      <c r="L92" s="41">
        <f>L27/'Nominal GDP'!$C27</f>
        <v>1.2193279166811963E-2</v>
      </c>
      <c r="M92" s="41">
        <f>M27/'Nominal GDP'!$C27</f>
        <v>8.5201845846264723E-3</v>
      </c>
      <c r="N92" s="41">
        <f>N27/'Nominal GDP'!$C27</f>
        <v>7.5902872220478665E-3</v>
      </c>
      <c r="O92" s="41">
        <f>O27/'Nominal GDP'!$C27</f>
        <v>6.7766270297915871E-3</v>
      </c>
      <c r="P92" s="41">
        <f>P27/'Nominal GDP'!$C27</f>
        <v>4.4030640118096966E-2</v>
      </c>
      <c r="Q92" s="26">
        <f>Q27/'Nominal GDP'!$C27</f>
        <v>-1.0438097894944846E-2</v>
      </c>
      <c r="R92" s="87"/>
    </row>
    <row r="93" spans="1:18">
      <c r="A93" s="221"/>
      <c r="B93" s="44" t="s">
        <v>48</v>
      </c>
      <c r="C93" s="41"/>
      <c r="D93" s="41">
        <f>D28/'Nominal GDP'!$C28</f>
        <v>0.31789938735758511</v>
      </c>
      <c r="E93" s="41"/>
      <c r="F93" s="41"/>
      <c r="G93" s="41">
        <f>G28/'Nominal GDP'!$C28</f>
        <v>0.12756673231987986</v>
      </c>
      <c r="H93" s="41">
        <f>H28/'Nominal GDP'!$C28</f>
        <v>4.7520593708173284E-2</v>
      </c>
      <c r="I93" s="41">
        <f>I28/'Nominal GDP'!$C28</f>
        <v>4.720502301489711E-2</v>
      </c>
      <c r="J93" s="41">
        <f>J28/'Nominal GDP'!$C28</f>
        <v>1.4146272457207525E-2</v>
      </c>
      <c r="K93" s="41">
        <f>K28/'Nominal GDP'!$C28</f>
        <v>1.2796935699750808E-2</v>
      </c>
      <c r="L93" s="41">
        <f>L28/'Nominal GDP'!$C28</f>
        <v>1.1023210768577865E-2</v>
      </c>
      <c r="M93" s="41">
        <f>M28/'Nominal GDP'!$C28</f>
        <v>7.7695681034201337E-3</v>
      </c>
      <c r="N93" s="41">
        <f>N28/'Nominal GDP'!$C28</f>
        <v>6.7684472833716008E-3</v>
      </c>
      <c r="O93" s="41">
        <f>O28/'Nominal GDP'!$C28</f>
        <v>8.2157197732243715E-3</v>
      </c>
      <c r="P93" s="41">
        <f>P28/'Nominal GDP'!$C28</f>
        <v>4.0882727401329748E-2</v>
      </c>
      <c r="Q93" s="26">
        <f>Q28/'Nominal GDP'!$C28</f>
        <v>-5.9958431722471894E-3</v>
      </c>
      <c r="R93" s="87"/>
    </row>
    <row r="94" spans="1:18">
      <c r="A94" s="221"/>
      <c r="B94" s="44" t="s">
        <v>49</v>
      </c>
      <c r="C94" s="41"/>
      <c r="D94" s="41">
        <f>D29/'Nominal GDP'!$C29</f>
        <v>0.31242825516562805</v>
      </c>
      <c r="E94" s="41"/>
      <c r="F94" s="41"/>
      <c r="G94" s="41">
        <f>G29/'Nominal GDP'!$C29</f>
        <v>0.12544071826828468</v>
      </c>
      <c r="H94" s="41">
        <f>H29/'Nominal GDP'!$C29</f>
        <v>4.7884552312233521E-2</v>
      </c>
      <c r="I94" s="41">
        <f>I29/'Nominal GDP'!$C29</f>
        <v>4.5742456543128897E-2</v>
      </c>
      <c r="J94" s="41">
        <f>J29/'Nominal GDP'!$C29</f>
        <v>1.5455887176123319E-2</v>
      </c>
      <c r="K94" s="41">
        <f>K29/'Nominal GDP'!$C29</f>
        <v>1.2524598228927517E-2</v>
      </c>
      <c r="L94" s="41">
        <f>L29/'Nominal GDP'!$C29</f>
        <v>9.9417841915382093E-3</v>
      </c>
      <c r="M94" s="41">
        <f>M29/'Nominal GDP'!$C29</f>
        <v>7.5537061331584126E-3</v>
      </c>
      <c r="N94" s="41">
        <f>N29/'Nominal GDP'!$C29</f>
        <v>9.7367989504755659E-3</v>
      </c>
      <c r="O94" s="41">
        <f>O29/'Nominal GDP'!$C29</f>
        <v>6.3750409970482124E-3</v>
      </c>
      <c r="P94" s="41">
        <f>P29/'Nominal GDP'!$C29</f>
        <v>3.7953017382748443E-2</v>
      </c>
      <c r="Q94" s="26">
        <f>Q29/'Nominal GDP'!$C29</f>
        <v>-6.1803050180387013E-3</v>
      </c>
      <c r="R94" s="87"/>
    </row>
    <row r="95" spans="1:18" ht="12.75" customHeight="1">
      <c r="A95" s="216" t="s">
        <v>36</v>
      </c>
      <c r="B95" s="17">
        <v>1997</v>
      </c>
      <c r="C95" s="45"/>
      <c r="D95" s="45">
        <f>D30/'Nominal GDP'!$C30</f>
        <v>0.30721279473106156</v>
      </c>
      <c r="E95" s="45">
        <f>E30/'Nominal GDP'!$C30</f>
        <v>0.36824800358469262</v>
      </c>
      <c r="F95" s="41"/>
      <c r="G95" s="45">
        <f>G30/'Nominal GDP'!$C30</f>
        <v>0.11929839288981968</v>
      </c>
      <c r="H95" s="45">
        <f>H30/'Nominal GDP'!$C30</f>
        <v>4.9253219724793108E-2</v>
      </c>
      <c r="I95" s="45">
        <f>I30/'Nominal GDP'!$C30</f>
        <v>4.7176925713726066E-2</v>
      </c>
      <c r="J95" s="45">
        <f>J30/'Nominal GDP'!$C30</f>
        <v>1.9156750403995886E-2</v>
      </c>
      <c r="K95" s="45">
        <f>K30/'Nominal GDP'!$C30</f>
        <v>1.2399001028353165E-2</v>
      </c>
      <c r="L95" s="45">
        <f>L30/'Nominal GDP'!$C30</f>
        <v>9.2649723324029192E-3</v>
      </c>
      <c r="M95" s="45">
        <f>M30/'Nominal GDP'!$C30</f>
        <v>7.8056902208510845E-3</v>
      </c>
      <c r="N95" s="45">
        <f>N30/'Nominal GDP'!$C30</f>
        <v>6.9634200088144558E-3</v>
      </c>
      <c r="O95" s="45">
        <f>O30/'Nominal GDP'!$C30</f>
        <v>7.0515645658880566E-3</v>
      </c>
      <c r="P95" s="45">
        <f>P30/'Nominal GDP'!$C30</f>
        <v>2.8842857842417118E-2</v>
      </c>
      <c r="Q95" s="78"/>
      <c r="R95" s="19"/>
    </row>
    <row r="96" spans="1:18">
      <c r="A96" s="217"/>
      <c r="B96" s="15">
        <v>1998</v>
      </c>
      <c r="C96" s="41"/>
      <c r="D96" s="41">
        <f>D31/'Nominal GDP'!$C31</f>
        <v>0.31435928409253944</v>
      </c>
      <c r="E96" s="41">
        <f>E31/'Nominal GDP'!$C31</f>
        <v>0.36949758257325771</v>
      </c>
      <c r="F96" s="41"/>
      <c r="G96" s="41">
        <f>G31/'Nominal GDP'!$C31</f>
        <v>0.12414406840028454</v>
      </c>
      <c r="H96" s="41">
        <f>H31/'Nominal GDP'!$C31</f>
        <v>5.1097047217827256E-2</v>
      </c>
      <c r="I96" s="41">
        <f>I31/'Nominal GDP'!$C31</f>
        <v>4.9200327875102458E-2</v>
      </c>
      <c r="J96" s="41">
        <f>J31/'Nominal GDP'!$C31</f>
        <v>1.7709068034083762E-2</v>
      </c>
      <c r="K96" s="41">
        <f>K31/'Nominal GDP'!$C31</f>
        <v>1.2667035208448503E-2</v>
      </c>
      <c r="L96" s="41">
        <f>L31/'Nominal GDP'!$C31</f>
        <v>1.0150784422120132E-2</v>
      </c>
      <c r="M96" s="41">
        <f>M31/'Nominal GDP'!$C31</f>
        <v>8.101565031739073E-3</v>
      </c>
      <c r="N96" s="41">
        <f>N31/'Nominal GDP'!$C31</f>
        <v>7.3295335404792317E-3</v>
      </c>
      <c r="O96" s="41">
        <f>O31/'Nominal GDP'!$C31</f>
        <v>8.4828151508797352E-3</v>
      </c>
      <c r="P96" s="41">
        <f>P31/'Nominal GDP'!$C31</f>
        <v>2.5477039211574754E-2</v>
      </c>
      <c r="Q96" s="79"/>
      <c r="R96" s="19"/>
    </row>
    <row r="97" spans="1:20">
      <c r="A97" s="217"/>
      <c r="B97" s="15">
        <v>1999</v>
      </c>
      <c r="C97" s="41"/>
      <c r="D97" s="41">
        <f>D32/'Nominal GDP'!$C32</f>
        <v>0.31367676650311865</v>
      </c>
      <c r="E97" s="41">
        <f>E32/'Nominal GDP'!$C32</f>
        <v>0.36819819058533981</v>
      </c>
      <c r="F97" s="41"/>
      <c r="G97" s="41">
        <f>G32/'Nominal GDP'!$C32</f>
        <v>0.12417807893611066</v>
      </c>
      <c r="H97" s="41">
        <f>H32/'Nominal GDP'!$C32</f>
        <v>5.4299604421605238E-2</v>
      </c>
      <c r="I97" s="41">
        <f>I32/'Nominal GDP'!$C32</f>
        <v>4.9327147029465043E-2</v>
      </c>
      <c r="J97" s="41">
        <f>J32/'Nominal GDP'!$C32</f>
        <v>1.8337091944249324E-2</v>
      </c>
      <c r="K97" s="41">
        <f>K32/'Nominal GDP'!$C32</f>
        <v>1.3697364043033015E-2</v>
      </c>
      <c r="L97" s="41">
        <f>L32/'Nominal GDP'!$C32</f>
        <v>9.4458205478945619E-3</v>
      </c>
      <c r="M97" s="41">
        <f>M32/'Nominal GDP'!$C32</f>
        <v>8.530814447853894E-3</v>
      </c>
      <c r="N97" s="41">
        <f>N32/'Nominal GDP'!$C32</f>
        <v>7.5141410033642648E-3</v>
      </c>
      <c r="O97" s="41">
        <f>O32/'Nominal GDP'!$C32</f>
        <v>6.4697401012976446E-3</v>
      </c>
      <c r="P97" s="41">
        <f>P32/'Nominal GDP'!$C32</f>
        <v>2.1876964028245037E-2</v>
      </c>
      <c r="Q97" s="79"/>
      <c r="R97" s="19"/>
      <c r="T97" s="19"/>
    </row>
    <row r="98" spans="1:20">
      <c r="A98" s="217"/>
      <c r="B98" s="15">
        <v>2000</v>
      </c>
      <c r="C98" s="41"/>
      <c r="D98" s="41">
        <f>D33/'Nominal GDP'!$C33</f>
        <v>0.30374421192169709</v>
      </c>
      <c r="E98" s="41">
        <f>E33/'Nominal GDP'!$C33</f>
        <v>0.3577229672415882</v>
      </c>
      <c r="F98" s="41"/>
      <c r="G98" s="41">
        <f>G33/'Nominal GDP'!$C33</f>
        <v>0.11773116510665486</v>
      </c>
      <c r="H98" s="41">
        <f>H33/'Nominal GDP'!$C33</f>
        <v>5.3600083722877279E-2</v>
      </c>
      <c r="I98" s="41">
        <f>I33/'Nominal GDP'!$C33</f>
        <v>4.9815111979348355E-2</v>
      </c>
      <c r="J98" s="41">
        <f>J33/'Nominal GDP'!$C33</f>
        <v>1.7372497034814763E-2</v>
      </c>
      <c r="K98" s="41">
        <f>K33/'Nominal GDP'!$C33</f>
        <v>1.3160189771855159E-2</v>
      </c>
      <c r="L98" s="41">
        <f>L33/'Nominal GDP'!$C33</f>
        <v>1.0142677736691551E-2</v>
      </c>
      <c r="M98" s="41">
        <f>M33/'Nominal GDP'!$C33</f>
        <v>8.1019326030837922E-3</v>
      </c>
      <c r="N98" s="41">
        <f>N33/'Nominal GDP'!$C33</f>
        <v>7.6833182167027137E-3</v>
      </c>
      <c r="O98" s="41">
        <f>O33/'Nominal GDP'!$C33</f>
        <v>6.9071373752877972E-3</v>
      </c>
      <c r="P98" s="41">
        <f>P33/'Nominal GDP'!$C33</f>
        <v>1.9230098374380798E-2</v>
      </c>
      <c r="Q98" s="79"/>
      <c r="R98" s="19"/>
    </row>
    <row r="99" spans="1:20">
      <c r="A99" s="217"/>
      <c r="B99" s="15" t="s">
        <v>91</v>
      </c>
      <c r="C99" s="41"/>
      <c r="D99" s="41">
        <f>D34/'Nominal GDP'!$C34</f>
        <v>0.2991477622121157</v>
      </c>
      <c r="E99" s="41">
        <f>E34/'Nominal GDP'!$C34</f>
        <v>0.35609504105409995</v>
      </c>
      <c r="F99" s="41"/>
      <c r="G99" s="41">
        <f>G34/'Nominal GDP'!$C34</f>
        <v>0.11277032683501584</v>
      </c>
      <c r="H99" s="41">
        <f>H34/'Nominal GDP'!$C34</f>
        <v>5.4496804654321697E-2</v>
      </c>
      <c r="I99" s="41">
        <f>I34/'Nominal GDP'!$C34</f>
        <v>5.0209068071909599E-2</v>
      </c>
      <c r="J99" s="41">
        <f>J34/'Nominal GDP'!$C34</f>
        <v>1.7576446906528979E-2</v>
      </c>
      <c r="K99" s="41">
        <f>K34/'Nominal GDP'!$C34</f>
        <v>1.2609545941788248E-2</v>
      </c>
      <c r="L99" s="41">
        <f>L34/'Nominal GDP'!$C34</f>
        <v>1.0162917624724857E-2</v>
      </c>
      <c r="M99" s="41">
        <f>M34/'Nominal GDP'!$C34</f>
        <v>7.4053465784025725E-3</v>
      </c>
      <c r="N99" s="41">
        <f>N34/'Nominal GDP'!$C34</f>
        <v>8.4854634274071465E-3</v>
      </c>
      <c r="O99" s="41">
        <f>O34/'Nominal GDP'!$C34</f>
        <v>6.5788935348460422E-3</v>
      </c>
      <c r="P99" s="41">
        <f>P34/'Nominal GDP'!$C34</f>
        <v>1.8852948637170748E-2</v>
      </c>
      <c r="Q99" s="79"/>
      <c r="R99" s="19"/>
    </row>
    <row r="100" spans="1:20">
      <c r="A100" s="217"/>
      <c r="B100" s="15" t="s">
        <v>92</v>
      </c>
      <c r="C100" s="41"/>
      <c r="D100" s="41">
        <f>D35/'Nominal GDP'!$C35</f>
        <v>0.28868582181695751</v>
      </c>
      <c r="E100" s="41">
        <f>E35/'Nominal GDP'!$C35</f>
        <v>0.3632550079985909</v>
      </c>
      <c r="F100" s="41"/>
      <c r="G100" s="41">
        <f>G35/'Nominal GDP'!$C35</f>
        <v>0.10898167461395306</v>
      </c>
      <c r="H100" s="41">
        <f>H35/'Nominal GDP'!$C35</f>
        <v>5.4116035492485164E-2</v>
      </c>
      <c r="I100" s="41">
        <f>I35/'Nominal GDP'!$C35</f>
        <v>4.9814149280838521E-2</v>
      </c>
      <c r="J100" s="41">
        <f>J35/'Nominal GDP'!$C35</f>
        <v>1.4544838890898316E-2</v>
      </c>
      <c r="K100" s="41">
        <f>K35/'Nominal GDP'!$C35</f>
        <v>1.3336616824299886E-2</v>
      </c>
      <c r="L100" s="41">
        <f>L35/'Nominal GDP'!$C35</f>
        <v>8.9423824292189646E-3</v>
      </c>
      <c r="M100" s="41">
        <f>M35/'Nominal GDP'!$C35</f>
        <v>7.6110294513748334E-3</v>
      </c>
      <c r="N100" s="41">
        <f>N35/'Nominal GDP'!$C35</f>
        <v>7.7957258182433835E-3</v>
      </c>
      <c r="O100" s="41">
        <f>O35/'Nominal GDP'!$C35</f>
        <v>7.2439146394957955E-3</v>
      </c>
      <c r="P100" s="41">
        <f>P35/'Nominal GDP'!$C35</f>
        <v>1.6299454376149543E-2</v>
      </c>
      <c r="Q100" s="79"/>
      <c r="R100" s="19"/>
    </row>
    <row r="101" spans="1:20">
      <c r="A101" s="217"/>
      <c r="B101" s="15" t="s">
        <v>93</v>
      </c>
      <c r="C101" s="41"/>
      <c r="D101" s="41">
        <f>D36/'Nominal GDP'!$C36</f>
        <v>0.29084885626324508</v>
      </c>
      <c r="E101" s="41">
        <f>E36/'Nominal GDP'!$C36</f>
        <v>0.37870044116147794</v>
      </c>
      <c r="F101" s="41"/>
      <c r="G101" s="41">
        <f>G36/'Nominal GDP'!$C36</f>
        <v>0.10533088664756894</v>
      </c>
      <c r="H101" s="41">
        <f>H36/'Nominal GDP'!$C36</f>
        <v>5.4681576952236542E-2</v>
      </c>
      <c r="I101" s="41">
        <f>I36/'Nominal GDP'!$C36</f>
        <v>5.1145973056511342E-2</v>
      </c>
      <c r="J101" s="41">
        <f>J36/'Nominal GDP'!$C36</f>
        <v>1.552749752143232E-2</v>
      </c>
      <c r="K101" s="41">
        <f>K36/'Nominal GDP'!$C36</f>
        <v>1.2640695165335045E-2</v>
      </c>
      <c r="L101" s="41">
        <f>L36/'Nominal GDP'!$C36</f>
        <v>8.7405960226278646E-3</v>
      </c>
      <c r="M101" s="41">
        <f>M36/'Nominal GDP'!$C36</f>
        <v>1.0264186155012539E-2</v>
      </c>
      <c r="N101" s="41">
        <f>N36/'Nominal GDP'!$C36</f>
        <v>7.6835598063801245E-3</v>
      </c>
      <c r="O101" s="41">
        <f>O36/'Nominal GDP'!$C36</f>
        <v>7.629709278590989E-3</v>
      </c>
      <c r="P101" s="41">
        <f>P36/'Nominal GDP'!$C36</f>
        <v>1.7204175657549427E-2</v>
      </c>
      <c r="Q101" s="79"/>
      <c r="R101" s="19"/>
      <c r="T101" s="19"/>
    </row>
    <row r="102" spans="1:20">
      <c r="A102" s="217"/>
      <c r="B102" s="15" t="s">
        <v>94</v>
      </c>
      <c r="C102" s="41"/>
      <c r="D102" s="41">
        <f>D37/'Nominal GDP'!$C37</f>
        <v>0.28382186634206563</v>
      </c>
      <c r="E102" s="41">
        <f>E37/'Nominal GDP'!$C37</f>
        <v>0.36059204456860977</v>
      </c>
      <c r="F102" s="41"/>
      <c r="G102" s="41">
        <f>G37/'Nominal GDP'!$C37</f>
        <v>0.10058994820429586</v>
      </c>
      <c r="H102" s="41">
        <f>H37/'Nominal GDP'!$C37</f>
        <v>5.4965608375969914E-2</v>
      </c>
      <c r="I102" s="41">
        <f>I37/'Nominal GDP'!$C37</f>
        <v>5.1401077491275031E-2</v>
      </c>
      <c r="J102" s="41">
        <f>J37/'Nominal GDP'!$C37</f>
        <v>1.4170026767865008E-2</v>
      </c>
      <c r="K102" s="41">
        <f>K37/'Nominal GDP'!$C37</f>
        <v>1.2489411445803544E-2</v>
      </c>
      <c r="L102" s="41">
        <f>L37/'Nominal GDP'!$C37</f>
        <v>8.8842205129942738E-3</v>
      </c>
      <c r="M102" s="41">
        <f>M37/'Nominal GDP'!$C37</f>
        <v>9.90072171585403E-3</v>
      </c>
      <c r="N102" s="41">
        <f>N37/'Nominal GDP'!$C37</f>
        <v>8.0777962253921996E-3</v>
      </c>
      <c r="O102" s="41">
        <f>O37/'Nominal GDP'!$C37</f>
        <v>8.0819842103479981E-3</v>
      </c>
      <c r="P102" s="41">
        <f>P37/'Nominal GDP'!$C37</f>
        <v>1.5261071392267815E-2</v>
      </c>
      <c r="Q102" s="79"/>
      <c r="R102" s="19"/>
      <c r="T102" s="19"/>
    </row>
    <row r="103" spans="1:20">
      <c r="A103" s="211" t="s">
        <v>86</v>
      </c>
      <c r="B103" s="17" t="s">
        <v>95</v>
      </c>
      <c r="C103" s="45"/>
      <c r="D103" s="45">
        <f>D38/'Nominal GDP'!$C38</f>
        <v>0.28481597928611058</v>
      </c>
      <c r="E103" s="45">
        <f>E38/'Nominal GDP'!$C38</f>
        <v>0.36789474691173002</v>
      </c>
      <c r="F103" s="45"/>
      <c r="G103" s="45">
        <f>G38/'Nominal GDP'!$C38</f>
        <v>9.727492458690204E-2</v>
      </c>
      <c r="H103" s="45">
        <f>H38/'Nominal GDP'!$C38</f>
        <v>5.6204281805832798E-2</v>
      </c>
      <c r="I103" s="45">
        <f>I38/'Nominal GDP'!$C38</f>
        <v>5.0573011995943953E-2</v>
      </c>
      <c r="J103" s="45">
        <f>J38/'Nominal GDP'!$C38</f>
        <v>1.637086025139825E-2</v>
      </c>
      <c r="K103" s="45">
        <f>K38/'Nominal GDP'!$C38</f>
        <v>1.2046963387180093E-2</v>
      </c>
      <c r="L103" s="45">
        <f>L38/'Nominal GDP'!$C38</f>
        <v>8.1312219791713162E-3</v>
      </c>
      <c r="M103" s="45">
        <f>M38/'Nominal GDP'!$C38</f>
        <v>1.0427096420349101E-2</v>
      </c>
      <c r="N103" s="45">
        <f>N38/'Nominal GDP'!$C38</f>
        <v>9.2090074807242208E-3</v>
      </c>
      <c r="O103" s="45">
        <f>O38/'Nominal GDP'!$C38</f>
        <v>1.0076337825169162E-2</v>
      </c>
      <c r="P103" s="45">
        <f>P38/'Nominal GDP'!$C38</f>
        <v>1.4502273553439667E-2</v>
      </c>
      <c r="Q103" s="78"/>
      <c r="R103" s="19"/>
      <c r="T103" s="19"/>
    </row>
    <row r="104" spans="1:20">
      <c r="A104" s="212"/>
      <c r="B104" s="15" t="s">
        <v>96</v>
      </c>
      <c r="C104" s="41"/>
      <c r="D104" s="41">
        <f>D39/'Nominal GDP'!$C39</f>
        <v>0.29845010731897142</v>
      </c>
      <c r="E104" s="41">
        <f>E39/'Nominal GDP'!$C39</f>
        <v>0.38733940156752583</v>
      </c>
      <c r="F104" s="41"/>
      <c r="G104" s="41">
        <f>G39/'Nominal GDP'!$C39</f>
        <v>9.8575363455610077E-2</v>
      </c>
      <c r="H104" s="41">
        <f>H39/'Nominal GDP'!$C39</f>
        <v>5.8049530897527103E-2</v>
      </c>
      <c r="I104" s="41">
        <f>I39/'Nominal GDP'!$C39</f>
        <v>6.028103585608921E-2</v>
      </c>
      <c r="J104" s="41">
        <f>J39/'Nominal GDP'!$C39</f>
        <v>1.5243550221022358E-2</v>
      </c>
      <c r="K104" s="41">
        <f>K39/'Nominal GDP'!$C39</f>
        <v>1.3048527632354997E-2</v>
      </c>
      <c r="L104" s="41">
        <f>L39/'Nominal GDP'!$C39</f>
        <v>8.4091862607394985E-3</v>
      </c>
      <c r="M104" s="41">
        <f>M39/'Nominal GDP'!$C39</f>
        <v>1.1054158078108754E-2</v>
      </c>
      <c r="N104" s="41">
        <f>N39/'Nominal GDP'!$C39</f>
        <v>9.6799888120732321E-3</v>
      </c>
      <c r="O104" s="41">
        <f>O39/'Nominal GDP'!$C39</f>
        <v>9.78335552677502E-3</v>
      </c>
      <c r="P104" s="41">
        <f>P39/'Nominal GDP'!$C39</f>
        <v>1.4325410578671191E-2</v>
      </c>
      <c r="Q104" s="79"/>
      <c r="R104" s="19"/>
    </row>
    <row r="105" spans="1:20">
      <c r="A105" s="212"/>
      <c r="B105" s="15" t="s">
        <v>97</v>
      </c>
      <c r="C105" s="41"/>
      <c r="D105" s="41">
        <f>D40/'Nominal GDP'!$C40</f>
        <v>0.30649252923034825</v>
      </c>
      <c r="E105" s="41">
        <f>E40/'Nominal GDP'!$C40</f>
        <v>0.38796125803086362</v>
      </c>
      <c r="F105" s="41"/>
      <c r="G105" s="41">
        <f>G40/'Nominal GDP'!$C40</f>
        <v>9.8428316525764323E-2</v>
      </c>
      <c r="H105" s="41">
        <f>H40/'Nominal GDP'!$C40</f>
        <v>5.9030766687379214E-2</v>
      </c>
      <c r="I105" s="41">
        <f>I40/'Nominal GDP'!$C40</f>
        <v>5.2839804579943792E-2</v>
      </c>
      <c r="J105" s="41">
        <f>J40/'Nominal GDP'!$C40</f>
        <v>2.746028036051238E-2</v>
      </c>
      <c r="K105" s="41">
        <f>K40/'Nominal GDP'!$C40</f>
        <v>1.4856028777142467E-2</v>
      </c>
      <c r="L105" s="41">
        <f>L40/'Nominal GDP'!$C40</f>
        <v>8.6479645644378829E-3</v>
      </c>
      <c r="M105" s="41">
        <f>M40/'Nominal GDP'!$C40</f>
        <v>1.3710187724108838E-2</v>
      </c>
      <c r="N105" s="41">
        <f>N40/'Nominal GDP'!$C40</f>
        <v>9.0926193014360061E-3</v>
      </c>
      <c r="O105" s="41">
        <f>O40/'Nominal GDP'!$C40</f>
        <v>9.1496263189998692E-3</v>
      </c>
      <c r="P105" s="41">
        <f>P40/'Nominal GDP'!$C40</f>
        <v>1.3276934390623486E-2</v>
      </c>
      <c r="Q105" s="79"/>
      <c r="R105" s="19"/>
    </row>
    <row r="106" spans="1:20">
      <c r="A106" s="212"/>
      <c r="B106" s="15" t="s">
        <v>98</v>
      </c>
      <c r="C106" s="41"/>
      <c r="D106" s="41">
        <f>D41/'Nominal GDP'!$C41</f>
        <v>0.30039485941734417</v>
      </c>
      <c r="E106" s="41">
        <f>E41/'Nominal GDP'!$C41</f>
        <v>0.39748475609756095</v>
      </c>
      <c r="F106" s="41"/>
      <c r="G106" s="41">
        <f>G41/'Nominal GDP'!$C41</f>
        <v>9.7497459349593502E-2</v>
      </c>
      <c r="H106" s="41">
        <f>H41/'Nominal GDP'!$C41</f>
        <v>5.9795265921409213E-2</v>
      </c>
      <c r="I106" s="41">
        <f>I41/'Nominal GDP'!$C41</f>
        <v>5.0553650067750679E-2</v>
      </c>
      <c r="J106" s="41">
        <f>J41/'Nominal GDP'!$C41</f>
        <v>1.7842776084010841E-2</v>
      </c>
      <c r="K106" s="41">
        <f>K41/'Nominal GDP'!$C41</f>
        <v>1.4804581639566395E-2</v>
      </c>
      <c r="L106" s="41">
        <f>L41/'Nominal GDP'!$C41</f>
        <v>8.2676998644986444E-3</v>
      </c>
      <c r="M106" s="41">
        <f>M41/'Nominal GDP'!$C41</f>
        <v>1.1877540650406504E-2</v>
      </c>
      <c r="N106" s="41">
        <f>N41/'Nominal GDP'!$C41</f>
        <v>1.5291539634146341E-2</v>
      </c>
      <c r="O106" s="41">
        <f>O41/'Nominal GDP'!$C41</f>
        <v>1.1443512872628726E-2</v>
      </c>
      <c r="P106" s="41">
        <f>P41/'Nominal GDP'!$C41</f>
        <v>1.3020833333333334E-2</v>
      </c>
      <c r="Q106" s="79"/>
      <c r="R106" s="19"/>
    </row>
    <row r="107" spans="1:20">
      <c r="A107" s="212"/>
      <c r="B107" s="15" t="s">
        <v>99</v>
      </c>
      <c r="C107" s="41"/>
      <c r="D107" s="41">
        <f>D42/'Nominal GDP'!$C42</f>
        <v>0.33553826951131521</v>
      </c>
      <c r="E107" s="41">
        <f>E42/'Nominal GDP'!$C42</f>
        <v>0.43497632677996806</v>
      </c>
      <c r="F107" s="41"/>
      <c r="G107" s="41">
        <f>G42/'Nominal GDP'!$C42</f>
        <v>0.10450976158249814</v>
      </c>
      <c r="H107" s="41">
        <f>H42/'Nominal GDP'!$C42</f>
        <v>6.5136904417069999E-2</v>
      </c>
      <c r="I107" s="41">
        <f>I42/'Nominal GDP'!$C42</f>
        <v>6.0328528468429565E-2</v>
      </c>
      <c r="J107" s="41">
        <f>J42/'Nominal GDP'!$C42</f>
        <v>2.7875940740584693E-2</v>
      </c>
      <c r="K107" s="41">
        <f>K42/'Nominal GDP'!$C42</f>
        <v>1.5757569373857812E-2</v>
      </c>
      <c r="L107" s="41">
        <f>L42/'Nominal GDP'!$C42</f>
        <v>9.2533587532981874E-3</v>
      </c>
      <c r="M107" s="41">
        <f>M42/'Nominal GDP'!$C42</f>
        <v>1.4024868730809945E-2</v>
      </c>
      <c r="N107" s="41">
        <f>N42/'Nominal GDP'!$C42</f>
        <v>1.5589039220126714E-2</v>
      </c>
      <c r="O107" s="41">
        <f>O42/'Nominal GDP'!$C42</f>
        <v>1.0269806242988882E-2</v>
      </c>
      <c r="P107" s="41">
        <f>P42/'Nominal GDP'!$C42</f>
        <v>1.2792491981651279E-2</v>
      </c>
      <c r="Q107" s="79"/>
      <c r="R107" s="19"/>
    </row>
    <row r="108" spans="1:20">
      <c r="A108" s="212"/>
      <c r="B108" s="15" t="s">
        <v>100</v>
      </c>
      <c r="C108" s="41"/>
      <c r="D108" s="41">
        <f>D43/'Nominal GDP'!$C43</f>
        <v>0.32203046302583177</v>
      </c>
      <c r="E108" s="41">
        <f>E43/'Nominal GDP'!$C43</f>
        <v>0.40560616962412721</v>
      </c>
      <c r="F108" s="41"/>
      <c r="G108" s="41">
        <f>G43/'Nominal GDP'!$C43</f>
        <v>0.10712729410095564</v>
      </c>
      <c r="H108" s="41">
        <f>H43/'Nominal GDP'!$C43</f>
        <v>6.6520060399079831E-2</v>
      </c>
      <c r="I108" s="41">
        <f>I43/'Nominal GDP'!$C43</f>
        <v>5.9405940594059403E-2</v>
      </c>
      <c r="J108" s="41">
        <f>J43/'Nominal GDP'!$C43</f>
        <v>1.5069367735135846E-2</v>
      </c>
      <c r="K108" s="41">
        <f>K43/'Nominal GDP'!$C43</f>
        <v>1.5723015494998833E-2</v>
      </c>
      <c r="L108" s="41">
        <f>L43/'Nominal GDP'!$C43</f>
        <v>9.1916049332671241E-3</v>
      </c>
      <c r="M108" s="41">
        <f>M43/'Nominal GDP'!$C43</f>
        <v>1.1882201526191514E-2</v>
      </c>
      <c r="N108" s="41">
        <f>N43/'Nominal GDP'!$C43</f>
        <v>1.4218105536244516E-2</v>
      </c>
      <c r="O108" s="41">
        <f>O43/'Nominal GDP'!$C43</f>
        <v>1.1182950434245062E-2</v>
      </c>
      <c r="P108" s="41">
        <f>P43/'Nominal GDP'!$C43</f>
        <v>1.1709922271653982E-2</v>
      </c>
      <c r="Q108" s="79"/>
      <c r="R108" s="19"/>
    </row>
    <row r="109" spans="1:20" ht="12.75" customHeight="1">
      <c r="A109" s="212"/>
      <c r="B109" s="15" t="s">
        <v>101</v>
      </c>
      <c r="C109" s="41"/>
      <c r="D109" s="41">
        <f>D44/'Nominal GDP'!$C44</f>
        <v>0.34009324800962559</v>
      </c>
      <c r="E109" s="41">
        <f>E44/'Nominal GDP'!$C44</f>
        <v>0.48051834637608737</v>
      </c>
      <c r="F109" s="41"/>
      <c r="G109" s="41">
        <f>G44/'Nominal GDP'!$C44</f>
        <v>0.10687619167754236</v>
      </c>
      <c r="H109" s="41">
        <f>H44/'Nominal GDP'!$C44</f>
        <v>6.6724239145727907E-2</v>
      </c>
      <c r="I109" s="41">
        <f>I44/'Nominal GDP'!$C44</f>
        <v>5.6521296157037021E-2</v>
      </c>
      <c r="J109" s="41">
        <f>J44/'Nominal GDP'!$C44</f>
        <v>2.6989525366660681E-2</v>
      </c>
      <c r="K109" s="41">
        <f>K44/'Nominal GDP'!$C44</f>
        <v>1.606854359417224E-2</v>
      </c>
      <c r="L109" s="41">
        <f>L44/'Nominal GDP'!$C44</f>
        <v>8.776568647903861E-3</v>
      </c>
      <c r="M109" s="41">
        <f>M44/'Nominal GDP'!$C44</f>
        <v>1.1066530174609566E-2</v>
      </c>
      <c r="N109" s="41">
        <f>N44/'Nominal GDP'!$C44</f>
        <v>1.2332801273063358E-2</v>
      </c>
      <c r="O109" s="41">
        <f>O44/'Nominal GDP'!$C44</f>
        <v>1.9862505276129577E-2</v>
      </c>
      <c r="P109" s="41">
        <f>P44/'Nominal GDP'!$C44</f>
        <v>1.4875046696779014E-2</v>
      </c>
      <c r="Q109" s="79"/>
      <c r="R109" s="19"/>
    </row>
    <row r="110" spans="1:20" ht="12.75" customHeight="1">
      <c r="A110" s="212"/>
      <c r="B110" s="15" t="s">
        <v>102</v>
      </c>
      <c r="C110" s="41"/>
      <c r="D110" s="41">
        <f>D45/'Nominal GDP'!$C45</f>
        <v>0.3203589336084352</v>
      </c>
      <c r="E110" s="41">
        <f>E45/'Nominal GDP'!$C45</f>
        <v>0.42747208319973234</v>
      </c>
      <c r="F110" s="41"/>
      <c r="G110" s="41">
        <f>G45/'Nominal GDP'!$C45</f>
        <v>0.10292156343375482</v>
      </c>
      <c r="H110" s="41">
        <f>H45/'Nominal GDP'!$C45</f>
        <v>6.5801396885586422E-2</v>
      </c>
      <c r="I110" s="41">
        <f>I45/'Nominal GDP'!$C45</f>
        <v>5.4156036674055386E-2</v>
      </c>
      <c r="J110" s="41">
        <f>J45/'Nominal GDP'!$C45</f>
        <v>2.5223868806141463E-2</v>
      </c>
      <c r="K110" s="41">
        <f>K45/'Nominal GDP'!$C45</f>
        <v>1.5511656977689794E-2</v>
      </c>
      <c r="L110" s="41">
        <f>L45/'Nominal GDP'!$C45</f>
        <v>8.0671769063120086E-3</v>
      </c>
      <c r="M110" s="41">
        <f>M45/'Nominal GDP'!$C45</f>
        <v>1.0372084593829725E-2</v>
      </c>
      <c r="N110" s="41">
        <f>N45/'Nominal GDP'!$C45</f>
        <v>9.6332129762585206E-3</v>
      </c>
      <c r="O110" s="41">
        <f>O45/'Nominal GDP'!$C45</f>
        <v>1.2356349881269373E-2</v>
      </c>
      <c r="P110" s="41">
        <f>P45/'Nominal GDP'!$C45</f>
        <v>1.6315586473537709E-2</v>
      </c>
      <c r="Q110" s="79"/>
      <c r="R110" s="19"/>
    </row>
    <row r="111" spans="1:20" ht="12.75" customHeight="1">
      <c r="A111" s="212"/>
      <c r="B111" s="15" t="s">
        <v>103</v>
      </c>
      <c r="C111" s="41"/>
      <c r="D111" s="41">
        <f>D46/'Nominal GDP'!$C46</f>
        <v>0.31919446307423477</v>
      </c>
      <c r="E111" s="41">
        <f>E46/'Nominal GDP'!$C46</f>
        <v>0.41075265873721956</v>
      </c>
      <c r="F111" s="41"/>
      <c r="G111" s="41">
        <f>G46/'Nominal GDP'!$C46</f>
        <v>0.10373523494066601</v>
      </c>
      <c r="H111" s="41">
        <f>H46/'Nominal GDP'!$C46</f>
        <v>6.614564085718326E-2</v>
      </c>
      <c r="I111" s="41">
        <f>I46/'Nominal GDP'!$C46</f>
        <v>5.7048219980564183E-2</v>
      </c>
      <c r="J111" s="41">
        <f>J46/'Nominal GDP'!$C46</f>
        <v>1.9590935428386327E-2</v>
      </c>
      <c r="K111" s="41">
        <f>K46/'Nominal GDP'!$C46</f>
        <v>1.5484777560303491E-2</v>
      </c>
      <c r="L111" s="41">
        <f>L46/'Nominal GDP'!$C46</f>
        <v>8.2305653266904824E-3</v>
      </c>
      <c r="M111" s="41">
        <f>M46/'Nominal GDP'!$C46</f>
        <v>1.0288206658363103E-2</v>
      </c>
      <c r="N111" s="41">
        <f>N46/'Nominal GDP'!$C46</f>
        <v>9.0244225145198302E-3</v>
      </c>
      <c r="O111" s="41">
        <f>O46/'Nominal GDP'!$C46</f>
        <v>1.3135142780233868E-2</v>
      </c>
      <c r="P111" s="41">
        <f>P46/'Nominal GDP'!$C46</f>
        <v>1.65113170273242E-2</v>
      </c>
      <c r="Q111" s="79"/>
      <c r="R111" s="19"/>
    </row>
    <row r="112" spans="1:20" s="103" customFormat="1" ht="12.75" customHeight="1">
      <c r="A112" s="212"/>
      <c r="B112" s="15" t="s">
        <v>104</v>
      </c>
      <c r="C112" s="100"/>
      <c r="D112" s="100">
        <f>D47/'Nominal GDP'!$C47</f>
        <v>0.3001501298876556</v>
      </c>
      <c r="E112" s="100">
        <f>E47/'Nominal GDP'!$C47</f>
        <v>0.38451384906042307</v>
      </c>
      <c r="F112" s="100"/>
      <c r="G112" s="100">
        <f>G47/'Nominal GDP'!$C47</f>
        <v>9.8292905097668776E-2</v>
      </c>
      <c r="H112" s="100">
        <f>H47/'Nominal GDP'!$C47</f>
        <v>6.2826827704868263E-2</v>
      </c>
      <c r="I112" s="100">
        <f>I47/'Nominal GDP'!$C47</f>
        <v>5.1870719611349148E-2</v>
      </c>
      <c r="J112" s="100">
        <f>J47/'Nominal GDP'!$C47</f>
        <v>1.898552680408893E-2</v>
      </c>
      <c r="K112" s="100">
        <f>K47/'Nominal GDP'!$C47</f>
        <v>1.4603926993016429E-2</v>
      </c>
      <c r="L112" s="100">
        <f>L47/'Nominal GDP'!$C47</f>
        <v>7.6372254647279108E-3</v>
      </c>
      <c r="M112" s="100">
        <f>M47/'Nominal GDP'!$C47</f>
        <v>9.4337235585843938E-3</v>
      </c>
      <c r="N112" s="100">
        <f>N47/'Nominal GDP'!$C47</f>
        <v>8.6788569886306136E-3</v>
      </c>
      <c r="O112" s="100">
        <f>O47/'Nominal GDP'!$C47</f>
        <v>1.2554400998616782E-2</v>
      </c>
      <c r="P112" s="100">
        <f>P47/'Nominal GDP'!$C47</f>
        <v>1.5266016666104382E-2</v>
      </c>
      <c r="Q112" s="106"/>
      <c r="R112" s="40"/>
    </row>
    <row r="113" spans="1:18" s="103" customFormat="1" ht="12.75" customHeight="1">
      <c r="A113" s="212"/>
      <c r="B113" s="15" t="s">
        <v>105</v>
      </c>
      <c r="C113" s="100"/>
      <c r="D113" s="100">
        <f>D48/'Nominal GDP'!$C48</f>
        <v>0.29431047736026322</v>
      </c>
      <c r="E113" s="100">
        <f>E48/'Nominal GDP'!$C48</f>
        <v>0.37850434980660747</v>
      </c>
      <c r="F113" s="100"/>
      <c r="G113" s="100">
        <f>G48/'Nominal GDP'!$C48</f>
        <v>9.7127378768713926E-2</v>
      </c>
      <c r="H113" s="100">
        <f>H48/'Nominal GDP'!$C48</f>
        <v>6.1242999434667489E-2</v>
      </c>
      <c r="I113" s="100">
        <f>I48/'Nominal GDP'!$C48</f>
        <v>5.23807006055972E-2</v>
      </c>
      <c r="J113" s="100">
        <f>J48/'Nominal GDP'!$C48</f>
        <v>1.6813558219080583E-2</v>
      </c>
      <c r="K113" s="100">
        <f>K48/'Nominal GDP'!$C48</f>
        <v>1.4295998340606736E-2</v>
      </c>
      <c r="L113" s="100">
        <f>L48/'Nominal GDP'!$C48</f>
        <v>7.9756622321279693E-3</v>
      </c>
      <c r="M113" s="100">
        <f>M48/'Nominal GDP'!$C48</f>
        <v>9.3178185486002939E-3</v>
      </c>
      <c r="N113" s="100">
        <f>N48/'Nominal GDP'!$C48</f>
        <v>9.0615887063646688E-3</v>
      </c>
      <c r="O113" s="100">
        <f>O48/'Nominal GDP'!$C48</f>
        <v>1.0708780549307977E-2</v>
      </c>
      <c r="P113" s="100">
        <f>P48/'Nominal GDP'!$C48</f>
        <v>1.5385991955196382E-2</v>
      </c>
      <c r="Q113" s="106"/>
      <c r="R113" s="40"/>
    </row>
    <row r="114" spans="1:18" s="103" customFormat="1" ht="12.75" customHeight="1">
      <c r="A114" s="212"/>
      <c r="B114" s="15" t="s">
        <v>106</v>
      </c>
      <c r="C114" s="100"/>
      <c r="D114" s="100">
        <f>D49/'Nominal GDP'!$C49</f>
        <v>0.28553827376975099</v>
      </c>
      <c r="E114" s="100">
        <f>E49/'Nominal GDP'!$C49</f>
        <v>0.36745059112977047</v>
      </c>
      <c r="F114" s="100"/>
      <c r="G114" s="100">
        <f>G49/'Nominal GDP'!$C49</f>
        <v>9.4055486248170214E-2</v>
      </c>
      <c r="H114" s="100">
        <f>H49/'Nominal GDP'!$C49</f>
        <v>6.0352785320052067E-2</v>
      </c>
      <c r="I114" s="100">
        <f>I49/'Nominal GDP'!$C49</f>
        <v>5.0820552236096571E-2</v>
      </c>
      <c r="J114" s="100">
        <f>J49/'Nominal GDP'!$C49</f>
        <v>1.5843282054451142E-2</v>
      </c>
      <c r="K114" s="100">
        <f>K49/'Nominal GDP'!$C49</f>
        <v>1.4089783748083319E-2</v>
      </c>
      <c r="L114" s="100">
        <f>L49/'Nominal GDP'!$C49</f>
        <v>7.8250827504432029E-3</v>
      </c>
      <c r="M114" s="100">
        <f>M49/'Nominal GDP'!$C49</f>
        <v>8.412157073280007E-3</v>
      </c>
      <c r="N114" s="100">
        <f>N49/'Nominal GDP'!$C49</f>
        <v>8.1379315672180791E-3</v>
      </c>
      <c r="O114" s="100">
        <f>O49/'Nominal GDP'!$C49</f>
        <v>1.2135444226008166E-2</v>
      </c>
      <c r="P114" s="100">
        <f>P49/'Nominal GDP'!$C49</f>
        <v>1.3865768545948221E-2</v>
      </c>
      <c r="Q114" s="106"/>
      <c r="R114" s="40"/>
    </row>
    <row r="115" spans="1:18" s="103" customFormat="1" ht="12.75" customHeight="1">
      <c r="A115" s="212"/>
      <c r="B115" s="15" t="s">
        <v>107</v>
      </c>
      <c r="C115" s="100"/>
      <c r="D115" s="100">
        <f>D50/'Nominal GDP'!$C50</f>
        <v>0.27670186198072411</v>
      </c>
      <c r="E115" s="100">
        <f>E50/'Nominal GDP'!$C50</f>
        <v>0.35886534077110721</v>
      </c>
      <c r="F115" s="100"/>
      <c r="G115" s="100">
        <f>G50/'Nominal GDP'!$C50</f>
        <v>9.2468347777548213E-2</v>
      </c>
      <c r="H115" s="100">
        <f>H50/'Nominal GDP'!$C50</f>
        <v>5.8802634392817403E-2</v>
      </c>
      <c r="I115" s="100">
        <f>I50/'Nominal GDP'!$C50</f>
        <v>4.8138925437404174E-2</v>
      </c>
      <c r="J115" s="100">
        <f>J50/'Nominal GDP'!$C50</f>
        <v>1.4342724791492231E-2</v>
      </c>
      <c r="K115" s="100">
        <f>K50/'Nominal GDP'!$C50</f>
        <v>1.4070876330698215E-2</v>
      </c>
      <c r="L115" s="100">
        <f>L50/'Nominal GDP'!$C50</f>
        <v>7.7784906248527484E-3</v>
      </c>
      <c r="M115" s="100">
        <f>M50/'Nominal GDP'!$C50</f>
        <v>7.887230009170354E-3</v>
      </c>
      <c r="N115" s="100">
        <f>N50/'Nominal GDP'!$C50</f>
        <v>9.2210997901329885E-3</v>
      </c>
      <c r="O115" s="100">
        <f>O50/'Nominal GDP'!$C50</f>
        <v>1.1182033353993816E-2</v>
      </c>
      <c r="P115" s="100">
        <f>P50/'Nominal GDP'!$C50</f>
        <v>1.2809499472613986E-2</v>
      </c>
      <c r="Q115" s="106"/>
      <c r="R115" s="40"/>
    </row>
    <row r="116" spans="1:18" s="103" customFormat="1" ht="12.75" customHeight="1">
      <c r="A116" s="212"/>
      <c r="B116" s="15" t="s">
        <v>108</v>
      </c>
      <c r="C116" s="100"/>
      <c r="D116" s="100">
        <f>D51/'Nominal GDP'!$C51</f>
        <v>0.27235515414958306</v>
      </c>
      <c r="E116" s="100">
        <f>E51/'Nominal GDP'!$C51</f>
        <v>0.35157800093966857</v>
      </c>
      <c r="F116" s="100"/>
      <c r="G116" s="100">
        <f>G51/'Nominal GDP'!$C51</f>
        <v>8.8386305175951252E-2</v>
      </c>
      <c r="H116" s="100">
        <f>H51/'Nominal GDP'!$C51</f>
        <v>5.7999182015149621E-2</v>
      </c>
      <c r="I116" s="100">
        <f>I51/'Nominal GDP'!$C51</f>
        <v>4.606741952820527E-2</v>
      </c>
      <c r="J116" s="100">
        <f>J51/'Nominal GDP'!$C51</f>
        <v>1.578507955071675E-2</v>
      </c>
      <c r="K116" s="100">
        <f>K51/'Nominal GDP'!$C51</f>
        <v>1.4142349644582202E-2</v>
      </c>
      <c r="L116" s="100">
        <f>L51/'Nominal GDP'!$C51</f>
        <v>7.6086111496067249E-3</v>
      </c>
      <c r="M116" s="100">
        <f>M51/'Nominal GDP'!$C51</f>
        <v>8.6496827773627771E-3</v>
      </c>
      <c r="N116" s="100">
        <f>N51/'Nominal GDP'!$C51</f>
        <v>9.2344405423036759E-3</v>
      </c>
      <c r="O116" s="100">
        <f>O51/'Nominal GDP'!$C51</f>
        <v>1.2661864667448596E-2</v>
      </c>
      <c r="P116" s="100">
        <f>P51/'Nominal GDP'!$C51</f>
        <v>1.1820219098256205E-2</v>
      </c>
      <c r="Q116" s="106"/>
      <c r="R116" s="40"/>
    </row>
    <row r="117" spans="1:18" s="103" customFormat="1" ht="12.75" customHeight="1">
      <c r="A117" s="212"/>
      <c r="B117" s="109" t="s">
        <v>112</v>
      </c>
      <c r="C117" s="100"/>
      <c r="D117" s="100">
        <f>D52/'Nominal GDP'!$C52</f>
        <v>0.2800675055476291</v>
      </c>
      <c r="E117" s="100">
        <f>E52/'Nominal GDP'!$C52</f>
        <v>0.35870695957718851</v>
      </c>
      <c r="F117" s="100"/>
      <c r="G117" s="100">
        <f>G52/'Nominal GDP'!$C52</f>
        <v>9.2775038406662957E-2</v>
      </c>
      <c r="H117" s="100">
        <f>H52/'Nominal GDP'!$C52</f>
        <v>5.8835464889707659E-2</v>
      </c>
      <c r="I117" s="100">
        <f>I52/'Nominal GDP'!$C52</f>
        <v>4.6033243905659708E-2</v>
      </c>
      <c r="J117" s="100">
        <f>J52/'Nominal GDP'!$C52</f>
        <v>1.66380562524759E-2</v>
      </c>
      <c r="K117" s="100">
        <f>K52/'Nominal GDP'!$C52</f>
        <v>1.4895665924835665E-2</v>
      </c>
      <c r="L117" s="100">
        <f>L52/'Nominal GDP'!$C52</f>
        <v>7.7135394356716578E-3</v>
      </c>
      <c r="M117" s="100">
        <f>M52/'Nominal GDP'!$C52</f>
        <v>9.3045575906703214E-3</v>
      </c>
      <c r="N117" s="100">
        <f>N52/'Nominal GDP'!$C52</f>
        <v>9.6813776800121105E-3</v>
      </c>
      <c r="O117" s="100">
        <f>O52/'Nominal GDP'!$C52</f>
        <v>1.2303014882783186E-2</v>
      </c>
      <c r="P117" s="100">
        <f>P52/'Nominal GDP'!$C52</f>
        <v>1.1887546579149932E-2</v>
      </c>
      <c r="Q117" s="106"/>
      <c r="R117" s="40"/>
    </row>
    <row r="118" spans="1:18" s="103" customFormat="1" ht="12.75" customHeight="1">
      <c r="A118" s="212"/>
      <c r="B118" s="109" t="s">
        <v>114</v>
      </c>
      <c r="C118" s="100"/>
      <c r="D118" s="100">
        <f>D53/'Nominal GDP'!$C53</f>
        <v>0.34255677436615728</v>
      </c>
      <c r="E118" s="100">
        <f>E53/'Nominal GDP'!$C53</f>
        <v>0.43724839080278877</v>
      </c>
      <c r="F118" s="100"/>
      <c r="G118" s="100">
        <f>G53/'Nominal GDP'!$C53</f>
        <v>0.13858138839489464</v>
      </c>
      <c r="H118" s="100">
        <f>H53/'Nominal GDP'!$C53</f>
        <v>6.260839457987756E-2</v>
      </c>
      <c r="I118" s="100">
        <f>I53/'Nominal GDP'!$C53</f>
        <v>5.1374702947703056E-2</v>
      </c>
      <c r="J118" s="100">
        <f>J53/'Nominal GDP'!$C53</f>
        <v>1.9146692686611795E-2</v>
      </c>
      <c r="K118" s="100">
        <f>K53/'Nominal GDP'!$C53</f>
        <v>1.5457735950016524E-2</v>
      </c>
      <c r="L118" s="100">
        <f>L53/'Nominal GDP'!$C53</f>
        <v>7.8657874443272841E-3</v>
      </c>
      <c r="M118" s="100">
        <f>M53/'Nominal GDP'!$C53</f>
        <v>1.0006137769314302E-2</v>
      </c>
      <c r="N118" s="100">
        <f>N53/'Nominal GDP'!$C53</f>
        <v>1.2552525141247384E-2</v>
      </c>
      <c r="O118" s="100">
        <f>O53/'Nominal GDP'!$C53</f>
        <v>1.4803040556491084E-2</v>
      </c>
      <c r="P118" s="100">
        <f>P53/'Nominal GDP'!$C53</f>
        <v>1.016036889567366E-2</v>
      </c>
      <c r="Q118" s="106"/>
      <c r="R118" s="40"/>
    </row>
    <row r="119" spans="1:18" s="103" customFormat="1" ht="12.75" customHeight="1">
      <c r="A119" s="212"/>
      <c r="B119" s="109">
        <v>2021</v>
      </c>
      <c r="C119" s="100"/>
      <c r="D119" s="100">
        <f>D54/'Nominal GDP'!$C54</f>
        <v>0.31386232044456353</v>
      </c>
      <c r="E119" s="100">
        <f>E54/'Nominal GDP'!$C54</f>
        <v>0.38946491606183814</v>
      </c>
      <c r="F119" s="100"/>
      <c r="G119" s="100">
        <f>G54/'Nominal GDP'!$C54</f>
        <v>0.10706047508650116</v>
      </c>
      <c r="H119" s="100">
        <f>H54/'Nominal GDP'!$C54</f>
        <v>6.6358330323753156E-2</v>
      </c>
      <c r="I119" s="100">
        <f>I54/'Nominal GDP'!$C54</f>
        <v>4.6713538450784624E-2</v>
      </c>
      <c r="J119" s="100">
        <f>J54/'Nominal GDP'!$C54</f>
        <v>1.6758507403567227E-2</v>
      </c>
      <c r="K119" s="100">
        <f>K54/'Nominal GDP'!$C54</f>
        <v>1.5150809091650454E-2</v>
      </c>
      <c r="L119" s="100">
        <f>L54/'Nominal GDP'!$C54</f>
        <v>7.7588918531635541E-3</v>
      </c>
      <c r="M119" s="100">
        <f>M54/'Nominal GDP'!$C54</f>
        <v>1.6473082703263163E-2</v>
      </c>
      <c r="N119" s="100">
        <f>N54/'Nominal GDP'!$C54</f>
        <v>1.3050898796556264E-2</v>
      </c>
      <c r="O119" s="100">
        <f>O54/'Nominal GDP'!$C54</f>
        <v>1.895161760080152E-2</v>
      </c>
      <c r="P119" s="100">
        <f>P54/'Nominal GDP'!$C54</f>
        <v>5.586169134522409E-3</v>
      </c>
      <c r="Q119" s="106"/>
      <c r="R119" s="40"/>
    </row>
    <row r="120" spans="1:18" s="103" customFormat="1" ht="12.75" customHeight="1">
      <c r="A120" s="212"/>
      <c r="B120" s="109">
        <v>2022</v>
      </c>
      <c r="C120" s="100"/>
      <c r="D120" s="100">
        <f>D55/'Nominal GDP'!$C55</f>
        <v>0.34340902630485642</v>
      </c>
      <c r="E120" s="100">
        <f>E55/'Nominal GDP'!$C55</f>
        <v>0.41260140380031923</v>
      </c>
      <c r="F120" s="100"/>
      <c r="G120" s="100">
        <f>G55/'Nominal GDP'!$C55</f>
        <v>0.11740428137231321</v>
      </c>
      <c r="H120" s="100">
        <f>H55/'Nominal GDP'!$C55</f>
        <v>7.5932586972208255E-2</v>
      </c>
      <c r="I120" s="100">
        <f>I55/'Nominal GDP'!$C55</f>
        <v>4.9261474208995695E-2</v>
      </c>
      <c r="J120" s="100">
        <f>J55/'Nominal GDP'!$C55</f>
        <v>1.563422473924737E-2</v>
      </c>
      <c r="K120" s="100">
        <f>K55/'Nominal GDP'!$C55</f>
        <v>1.4879846063017952E-2</v>
      </c>
      <c r="L120" s="100">
        <f>L55/'Nominal GDP'!$C55</f>
        <v>7.7405811995714252E-3</v>
      </c>
      <c r="M120" s="100">
        <f>M55/'Nominal GDP'!$C55</f>
        <v>1.2728773533334792E-2</v>
      </c>
      <c r="N120" s="100">
        <f>N55/'Nominal GDP'!$C55</f>
        <v>2.207924256007697E-2</v>
      </c>
      <c r="O120" s="100">
        <f>O55/'Nominal GDP'!$C55</f>
        <v>1.9865305140708021E-2</v>
      </c>
      <c r="P120" s="100">
        <f>P55/'Nominal GDP'!$C55</f>
        <v>7.8827105153827653E-3</v>
      </c>
      <c r="Q120" s="106"/>
      <c r="R120" s="40"/>
    </row>
    <row r="121" spans="1:18" s="103" customFormat="1" ht="12.75" customHeight="1">
      <c r="A121" s="212"/>
      <c r="B121" s="109">
        <v>2023</v>
      </c>
      <c r="C121" s="100"/>
      <c r="D121" s="100">
        <f>D56/'Nominal GDP'!$C56</f>
        <v>0.31775137612393833</v>
      </c>
      <c r="E121" s="100">
        <f>E56/'Nominal GDP'!$C56</f>
        <v>0.40305362524595878</v>
      </c>
      <c r="F121" s="100"/>
      <c r="G121" s="100">
        <f>G56/'Nominal GDP'!$C56</f>
        <v>0.10355176965802386</v>
      </c>
      <c r="H121" s="100">
        <f>H56/'Nominal GDP'!$C56</f>
        <v>7.0958180776607135E-2</v>
      </c>
      <c r="I121" s="100">
        <f>I56/'Nominal GDP'!$C56</f>
        <v>4.583675807616628E-2</v>
      </c>
      <c r="J121" s="100">
        <f>J56/'Nominal GDP'!$C56</f>
        <v>1.6951854342573913E-2</v>
      </c>
      <c r="K121" s="100">
        <f>K56/'Nominal GDP'!$C56</f>
        <v>1.5355301501905403E-2</v>
      </c>
      <c r="L121" s="100">
        <f>L56/'Nominal GDP'!$C56</f>
        <v>7.1882238660987818E-3</v>
      </c>
      <c r="M121" s="100">
        <f>M56/'Nominal GDP'!$C56</f>
        <v>1.3629231114099978E-2</v>
      </c>
      <c r="N121" s="100">
        <f>N56/'Nominal GDP'!$C56</f>
        <v>9.190764402600313E-3</v>
      </c>
      <c r="O121" s="100">
        <f>O56/'Nominal GDP'!$C56</f>
        <v>1.8727739171585843E-2</v>
      </c>
      <c r="P121" s="100">
        <f>P56/'Nominal GDP'!$C56</f>
        <v>1.6361553214276819E-2</v>
      </c>
      <c r="Q121" s="106"/>
      <c r="R121" s="40"/>
    </row>
    <row r="122" spans="1:18" s="103" customFormat="1" ht="12.75" customHeight="1">
      <c r="A122" s="213"/>
      <c r="B122" s="162">
        <v>2024</v>
      </c>
      <c r="C122" s="176"/>
      <c r="D122" s="190">
        <f>D57/'Nominal GDP'!$C57</f>
        <v>0.33092949671803684</v>
      </c>
      <c r="E122" s="190">
        <f>E57/'Nominal GDP'!$C57</f>
        <v>0.42869319061099037</v>
      </c>
      <c r="F122" s="190"/>
      <c r="G122" s="190">
        <f>G57/'Nominal GDP'!$C57</f>
        <v>0.10615847227413737</v>
      </c>
      <c r="H122" s="190">
        <f>H57/'Nominal GDP'!$C57</f>
        <v>7.1422279256135979E-2</v>
      </c>
      <c r="I122" s="190">
        <f>I57/'Nominal GDP'!$C57</f>
        <v>4.8147363358673215E-2</v>
      </c>
      <c r="J122" s="190">
        <f>J57/'Nominal GDP'!$C57</f>
        <v>2.0160800718055916E-2</v>
      </c>
      <c r="K122" s="190">
        <f>K57/'Nominal GDP'!$C57</f>
        <v>1.553962521100035E-2</v>
      </c>
      <c r="L122" s="190">
        <f>L57/'Nominal GDP'!$C57</f>
        <v>7.5305399942384105E-3</v>
      </c>
      <c r="M122" s="190">
        <f>M57/'Nominal GDP'!$C57</f>
        <v>1.3063570328291547E-2</v>
      </c>
      <c r="N122" s="190">
        <f>N57/'Nominal GDP'!$C57</f>
        <v>9.5470962304445225E-3</v>
      </c>
      <c r="O122" s="190">
        <f>O57/'Nominal GDP'!$C57</f>
        <v>1.8068058177766456E-2</v>
      </c>
      <c r="P122" s="190">
        <f>P57/'Nominal GDP'!$C57</f>
        <v>2.1291691169293109E-2</v>
      </c>
      <c r="Q122" s="177"/>
      <c r="R122" s="40"/>
    </row>
    <row r="123" spans="1:18">
      <c r="B123" s="174"/>
      <c r="C123" s="103"/>
      <c r="D123" s="100"/>
      <c r="E123" s="100"/>
      <c r="F123" s="100"/>
      <c r="G123" s="100"/>
      <c r="H123" s="100"/>
      <c r="I123" s="100"/>
      <c r="J123" s="100"/>
      <c r="K123" s="100"/>
      <c r="L123" s="100"/>
      <c r="M123" s="100"/>
      <c r="N123" s="100"/>
      <c r="O123" s="100"/>
      <c r="P123" s="100"/>
    </row>
    <row r="124" spans="1:18">
      <c r="A124" s="134" t="s">
        <v>79</v>
      </c>
      <c r="B124" s="2"/>
    </row>
    <row r="125" spans="1:18">
      <c r="A125" s="134" t="s">
        <v>70</v>
      </c>
      <c r="B125" s="2"/>
    </row>
    <row r="126" spans="1:18">
      <c r="A126" s="134" t="s">
        <v>75</v>
      </c>
      <c r="B126" s="42" t="s">
        <v>74</v>
      </c>
    </row>
    <row r="127" spans="1:18">
      <c r="A127" s="134" t="s">
        <v>110</v>
      </c>
      <c r="B127" s="2"/>
    </row>
    <row r="128" spans="1:18" ht="14.25">
      <c r="A128" s="94" t="s">
        <v>113</v>
      </c>
      <c r="B128" s="2"/>
    </row>
    <row r="129" spans="2:2">
      <c r="B129" s="2"/>
    </row>
    <row r="130" spans="2:2">
      <c r="B130" s="2"/>
    </row>
    <row r="131" spans="2:2">
      <c r="B131" s="2"/>
    </row>
    <row r="132" spans="2:2">
      <c r="B132" s="2"/>
    </row>
    <row r="133" spans="2:2">
      <c r="B133" s="2"/>
    </row>
    <row r="134" spans="2:2">
      <c r="B134" s="2"/>
    </row>
    <row r="135" spans="2:2">
      <c r="B135" s="2"/>
    </row>
    <row r="136" spans="2:2">
      <c r="B136" s="2"/>
    </row>
    <row r="137" spans="2:2">
      <c r="B137" s="2"/>
    </row>
    <row r="138" spans="2:2">
      <c r="B138" s="2"/>
    </row>
    <row r="139" spans="2:2">
      <c r="B139" s="2"/>
    </row>
    <row r="140" spans="2:2">
      <c r="B140" s="2"/>
    </row>
    <row r="141" spans="2:2">
      <c r="B141" s="2"/>
    </row>
    <row r="142" spans="2:2">
      <c r="B142" s="2"/>
    </row>
    <row r="143" spans="2:2">
      <c r="B143" s="2"/>
    </row>
    <row r="144" spans="2:2">
      <c r="B144" s="2"/>
    </row>
    <row r="145" spans="2:2">
      <c r="B145" s="2"/>
    </row>
    <row r="146" spans="2:2">
      <c r="B146" s="2"/>
    </row>
    <row r="147" spans="2:2">
      <c r="B147" s="2"/>
    </row>
    <row r="148" spans="2:2">
      <c r="B148" s="2"/>
    </row>
    <row r="149" spans="2:2">
      <c r="B149" s="2"/>
    </row>
    <row r="150" spans="2:2">
      <c r="B150" s="2"/>
    </row>
    <row r="151" spans="2:2">
      <c r="B151" s="2"/>
    </row>
    <row r="152" spans="2:2">
      <c r="B152" s="2"/>
    </row>
    <row r="153" spans="2:2">
      <c r="B153" s="2"/>
    </row>
    <row r="154" spans="2:2">
      <c r="B154" s="2"/>
    </row>
    <row r="155" spans="2:2">
      <c r="B155" s="2"/>
    </row>
    <row r="156" spans="2:2">
      <c r="B156" s="2"/>
    </row>
    <row r="157" spans="2:2">
      <c r="B157" s="2"/>
    </row>
    <row r="158" spans="2:2">
      <c r="B158" s="2"/>
    </row>
    <row r="159" spans="2:2">
      <c r="B159" s="2"/>
    </row>
    <row r="160" spans="2:2">
      <c r="B160" s="2"/>
    </row>
    <row r="161" spans="2:2">
      <c r="B161" s="2"/>
    </row>
    <row r="162" spans="2:2">
      <c r="B162" s="2"/>
    </row>
    <row r="163" spans="2:2">
      <c r="B163" s="2"/>
    </row>
    <row r="164" spans="2:2">
      <c r="B164" s="2"/>
    </row>
    <row r="165" spans="2:2">
      <c r="B165" s="2"/>
    </row>
    <row r="166" spans="2:2">
      <c r="B166" s="2"/>
    </row>
    <row r="167" spans="2:2">
      <c r="B167" s="2"/>
    </row>
    <row r="168" spans="2:2">
      <c r="B168" s="2"/>
    </row>
    <row r="169" spans="2:2">
      <c r="B169" s="2"/>
    </row>
    <row r="170" spans="2:2">
      <c r="B170" s="2"/>
    </row>
    <row r="171" spans="2:2">
      <c r="B171" s="2"/>
    </row>
    <row r="172" spans="2:2">
      <c r="B172" s="2"/>
    </row>
    <row r="173" spans="2:2">
      <c r="B173" s="2"/>
    </row>
    <row r="174" spans="2:2">
      <c r="B174" s="2"/>
    </row>
    <row r="175" spans="2:2">
      <c r="B175" s="2"/>
    </row>
    <row r="176" spans="2:2">
      <c r="B176" s="2"/>
    </row>
    <row r="177" spans="2:2">
      <c r="B177" s="2"/>
    </row>
    <row r="178" spans="2:2">
      <c r="B178" s="2"/>
    </row>
  </sheetData>
  <mergeCells count="14">
    <mergeCell ref="A103:A122"/>
    <mergeCell ref="A30:A37"/>
    <mergeCell ref="A95:A102"/>
    <mergeCell ref="G3:Q3"/>
    <mergeCell ref="A5:A22"/>
    <mergeCell ref="A23:A26"/>
    <mergeCell ref="A27:A29"/>
    <mergeCell ref="C68:E68"/>
    <mergeCell ref="G68:Q68"/>
    <mergeCell ref="C3:E3"/>
    <mergeCell ref="A38:A57"/>
    <mergeCell ref="A70:A87"/>
    <mergeCell ref="A88:A91"/>
    <mergeCell ref="A92:A94"/>
  </mergeCells>
  <phoneticPr fontId="46" type="noConversion"/>
  <hyperlinks>
    <hyperlink ref="C3:E3" location="'Series Descriptions'!A2" display="Spending" xr:uid="{00000000-0004-0000-0300-000000000000}"/>
    <hyperlink ref="C68:E68" location="'Series Descriptions'!A2" display="Spending" xr:uid="{00000000-0004-0000-0300-000001000000}"/>
    <hyperlink ref="G68:Q68" location="'Series Descriptions'!A17" display="Core Crown Expense Classes" xr:uid="{00000000-0004-0000-0300-000002000000}"/>
    <hyperlink ref="G3:Q3" location="'Series Descriptions'!A17" display="Core Crown Expense Classes" xr:uid="{00000000-0004-0000-0300-000003000000}"/>
    <hyperlink ref="B61" location="'Series Descriptions'!A144" display="magnitude of difference in 1994 in transition from cash to accrual " xr:uid="{00000000-0004-0000-0300-000004000000}"/>
    <hyperlink ref="B126" location="'Series Descriptions'!A144" display="magnitude of difference in 1994 in transition from cash to accrual " xr:uid="{00000000-0004-0000-0300-000005000000}"/>
  </hyperlinks>
  <pageMargins left="0.7" right="0.7" top="0.75" bottom="0.75" header="0.3" footer="0.3"/>
  <pageSetup paperSize="9" scale="45"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36"/>
  <sheetViews>
    <sheetView zoomScaleNormal="100" workbookViewId="0">
      <pane xSplit="2" ySplit="4" topLeftCell="C5" activePane="bottomRight" state="frozen"/>
      <selection pane="topRight" activeCell="C1" sqref="C1"/>
      <selection pane="bottomLeft" activeCell="A5" sqref="A5"/>
      <selection pane="bottomRight"/>
    </sheetView>
  </sheetViews>
  <sheetFormatPr defaultRowHeight="12.75"/>
  <cols>
    <col min="1" max="1" width="4.7109375" customWidth="1"/>
    <col min="2" max="2" width="5.7109375" customWidth="1"/>
    <col min="3" max="3" width="10.28515625" customWidth="1"/>
    <col min="4" max="5" width="8.5703125" customWidth="1"/>
    <col min="6" max="6" width="9.28515625" customWidth="1"/>
    <col min="7" max="7" width="9.42578125" customWidth="1"/>
    <col min="8" max="8" width="1.7109375" customWidth="1"/>
    <col min="9" max="9" width="8.7109375" customWidth="1"/>
    <col min="10" max="10" width="11.28515625" customWidth="1"/>
    <col min="11" max="11" width="1.7109375" customWidth="1"/>
    <col min="12" max="12" width="12.5703125" bestFit="1" customWidth="1"/>
    <col min="13" max="13" width="9.7109375" customWidth="1"/>
    <col min="14" max="14" width="9.28515625" customWidth="1"/>
  </cols>
  <sheetData>
    <row r="1" spans="1:14" ht="15.75">
      <c r="A1" s="1" t="s">
        <v>23</v>
      </c>
    </row>
    <row r="2" spans="1:14" ht="15.75">
      <c r="A2" s="1"/>
      <c r="H2" s="40"/>
    </row>
    <row r="3" spans="1:14" ht="13.5" customHeight="1">
      <c r="A3" s="71" t="s">
        <v>20</v>
      </c>
      <c r="B3" s="9"/>
      <c r="C3" s="218" t="s">
        <v>9</v>
      </c>
      <c r="D3" s="218"/>
      <c r="E3" s="218"/>
      <c r="F3" s="218"/>
      <c r="G3" s="218"/>
      <c r="H3" s="76"/>
      <c r="I3" s="218" t="s">
        <v>45</v>
      </c>
      <c r="J3" s="218"/>
      <c r="K3" s="218"/>
      <c r="L3" s="218"/>
      <c r="M3" s="218"/>
      <c r="N3" s="219"/>
    </row>
    <row r="4" spans="1:14" ht="50.25" customHeight="1">
      <c r="A4" s="73"/>
      <c r="B4" s="5"/>
      <c r="C4" s="8" t="s">
        <v>3</v>
      </c>
      <c r="D4" s="8" t="s">
        <v>5</v>
      </c>
      <c r="E4" s="8" t="s">
        <v>128</v>
      </c>
      <c r="F4" s="8" t="s">
        <v>6</v>
      </c>
      <c r="G4" s="8" t="s">
        <v>4</v>
      </c>
      <c r="H4" s="39"/>
      <c r="I4" s="8" t="s">
        <v>87</v>
      </c>
      <c r="J4" s="8" t="s">
        <v>30</v>
      </c>
      <c r="K4" s="8"/>
      <c r="L4" s="8" t="s">
        <v>32</v>
      </c>
      <c r="M4" s="8" t="s">
        <v>29</v>
      </c>
      <c r="N4" s="77" t="s">
        <v>33</v>
      </c>
    </row>
    <row r="5" spans="1:14" s="103" customFormat="1" ht="12.75" customHeight="1">
      <c r="A5" s="229" t="s">
        <v>28</v>
      </c>
      <c r="B5" s="141">
        <v>1972</v>
      </c>
      <c r="C5" s="126">
        <v>107.2</v>
      </c>
      <c r="D5" s="126"/>
      <c r="E5" s="126"/>
      <c r="F5" s="126"/>
      <c r="G5" s="126"/>
      <c r="H5" s="119"/>
      <c r="I5" s="126">
        <v>1707</v>
      </c>
      <c r="J5" s="126"/>
      <c r="K5" s="126"/>
      <c r="L5" s="126">
        <v>1790</v>
      </c>
      <c r="M5" s="126"/>
      <c r="N5" s="129"/>
    </row>
    <row r="6" spans="1:14" s="103" customFormat="1">
      <c r="A6" s="228"/>
      <c r="B6" s="15">
        <v>1973</v>
      </c>
      <c r="C6" s="119">
        <v>7.2000000000002728</v>
      </c>
      <c r="D6" s="119"/>
      <c r="E6" s="119"/>
      <c r="F6" s="119"/>
      <c r="G6" s="119"/>
      <c r="H6" s="119"/>
      <c r="I6" s="119">
        <v>1926.7</v>
      </c>
      <c r="J6" s="119"/>
      <c r="K6" s="119"/>
      <c r="L6" s="119">
        <v>2013.4</v>
      </c>
      <c r="M6" s="119"/>
      <c r="N6" s="122"/>
    </row>
    <row r="7" spans="1:14" s="103" customFormat="1">
      <c r="A7" s="228"/>
      <c r="B7" s="15">
        <v>1974</v>
      </c>
      <c r="C7" s="119">
        <v>87.699999999999818</v>
      </c>
      <c r="D7" s="119"/>
      <c r="E7" s="119"/>
      <c r="F7" s="119"/>
      <c r="G7" s="119"/>
      <c r="H7" s="119"/>
      <c r="I7" s="119">
        <v>2395</v>
      </c>
      <c r="J7" s="119"/>
      <c r="K7" s="119"/>
      <c r="L7" s="119">
        <v>2391.6</v>
      </c>
      <c r="M7" s="119"/>
      <c r="N7" s="122"/>
    </row>
    <row r="8" spans="1:14" s="103" customFormat="1">
      <c r="A8" s="228"/>
      <c r="B8" s="15">
        <v>1975</v>
      </c>
      <c r="C8" s="119">
        <v>42.899999999999636</v>
      </c>
      <c r="D8" s="119"/>
      <c r="E8" s="119"/>
      <c r="F8" s="119"/>
      <c r="G8" s="119"/>
      <c r="H8" s="119"/>
      <c r="I8" s="119">
        <v>2865.5</v>
      </c>
      <c r="J8" s="119"/>
      <c r="K8" s="119"/>
      <c r="L8" s="119">
        <v>3020.6</v>
      </c>
      <c r="M8" s="119"/>
      <c r="N8" s="122"/>
    </row>
    <row r="9" spans="1:14" s="103" customFormat="1">
      <c r="A9" s="228"/>
      <c r="B9" s="15">
        <v>1976</v>
      </c>
      <c r="C9" s="119">
        <v>-177.6</v>
      </c>
      <c r="D9" s="119"/>
      <c r="E9" s="119"/>
      <c r="F9" s="119"/>
      <c r="G9" s="119"/>
      <c r="H9" s="119"/>
      <c r="I9" s="119">
        <v>3185.5</v>
      </c>
      <c r="J9" s="119"/>
      <c r="K9" s="119"/>
      <c r="L9" s="119">
        <v>3384.4</v>
      </c>
      <c r="M9" s="119"/>
      <c r="N9" s="122"/>
    </row>
    <row r="10" spans="1:14" s="103" customFormat="1">
      <c r="A10" s="228"/>
      <c r="B10" s="15">
        <v>1977</v>
      </c>
      <c r="C10" s="119">
        <v>115.59999999999945</v>
      </c>
      <c r="D10" s="119"/>
      <c r="E10" s="119"/>
      <c r="F10" s="119"/>
      <c r="G10" s="119"/>
      <c r="H10" s="119"/>
      <c r="I10" s="119">
        <v>3845.3</v>
      </c>
      <c r="J10" s="119"/>
      <c r="K10" s="119"/>
      <c r="L10" s="119">
        <v>4072.5</v>
      </c>
      <c r="M10" s="119"/>
      <c r="N10" s="122"/>
    </row>
    <row r="11" spans="1:14" s="103" customFormat="1">
      <c r="A11" s="228"/>
      <c r="B11" s="15">
        <v>1978</v>
      </c>
      <c r="C11" s="119">
        <v>15.199999999999818</v>
      </c>
      <c r="D11" s="119"/>
      <c r="E11" s="119"/>
      <c r="F11" s="119"/>
      <c r="G11" s="119"/>
      <c r="H11" s="119"/>
      <c r="I11" s="119">
        <v>4626.3</v>
      </c>
      <c r="J11" s="119"/>
      <c r="K11" s="119"/>
      <c r="L11" s="119">
        <v>4974.3</v>
      </c>
      <c r="M11" s="119"/>
      <c r="N11" s="122"/>
    </row>
    <row r="12" spans="1:14" s="103" customFormat="1">
      <c r="A12" s="228"/>
      <c r="B12" s="15">
        <v>1979</v>
      </c>
      <c r="C12" s="119">
        <v>-697.10000000000127</v>
      </c>
      <c r="D12" s="119"/>
      <c r="E12" s="119"/>
      <c r="F12" s="119"/>
      <c r="G12" s="119"/>
      <c r="H12" s="119"/>
      <c r="I12" s="119">
        <v>4989.5</v>
      </c>
      <c r="J12" s="119"/>
      <c r="K12" s="119"/>
      <c r="L12" s="119">
        <v>5402.4</v>
      </c>
      <c r="M12" s="119"/>
      <c r="N12" s="122"/>
    </row>
    <row r="13" spans="1:14" s="103" customFormat="1">
      <c r="A13" s="228"/>
      <c r="B13" s="15">
        <v>1980</v>
      </c>
      <c r="C13" s="119">
        <v>-411.50000000000091</v>
      </c>
      <c r="D13" s="119"/>
      <c r="E13" s="119"/>
      <c r="F13" s="119"/>
      <c r="G13" s="119"/>
      <c r="H13" s="119"/>
      <c r="I13" s="119">
        <v>6019.9</v>
      </c>
      <c r="J13" s="119"/>
      <c r="K13" s="119"/>
      <c r="L13" s="119">
        <v>6559.7</v>
      </c>
      <c r="M13" s="119"/>
      <c r="N13" s="122"/>
    </row>
    <row r="14" spans="1:14" s="103" customFormat="1">
      <c r="A14" s="228"/>
      <c r="B14" s="15">
        <v>1981</v>
      </c>
      <c r="C14" s="119">
        <v>-908.90000000000055</v>
      </c>
      <c r="D14" s="119"/>
      <c r="E14" s="119"/>
      <c r="F14" s="119"/>
      <c r="G14" s="119"/>
      <c r="H14" s="119"/>
      <c r="I14" s="119">
        <v>7050.6</v>
      </c>
      <c r="J14" s="119"/>
      <c r="K14" s="119"/>
      <c r="L14" s="119">
        <v>7608.4</v>
      </c>
      <c r="M14" s="119"/>
      <c r="N14" s="122"/>
    </row>
    <row r="15" spans="1:14" s="103" customFormat="1">
      <c r="A15" s="228"/>
      <c r="B15" s="15">
        <v>1982</v>
      </c>
      <c r="C15" s="119">
        <v>-1029.3</v>
      </c>
      <c r="D15" s="119"/>
      <c r="E15" s="119"/>
      <c r="F15" s="119"/>
      <c r="G15" s="119"/>
      <c r="H15" s="119"/>
      <c r="I15" s="119">
        <v>8798.2000000000007</v>
      </c>
      <c r="J15" s="119"/>
      <c r="K15" s="119"/>
      <c r="L15" s="119">
        <v>9378.4</v>
      </c>
      <c r="M15" s="119"/>
      <c r="N15" s="122"/>
    </row>
    <row r="16" spans="1:14" s="103" customFormat="1">
      <c r="A16" s="228"/>
      <c r="B16" s="15">
        <v>1983</v>
      </c>
      <c r="C16" s="119">
        <v>-1442</v>
      </c>
      <c r="D16" s="119"/>
      <c r="E16" s="119"/>
      <c r="F16" s="119"/>
      <c r="G16" s="119"/>
      <c r="H16" s="119"/>
      <c r="I16" s="119">
        <v>10097.4</v>
      </c>
      <c r="J16" s="119"/>
      <c r="K16" s="119"/>
      <c r="L16" s="119">
        <v>10514.4</v>
      </c>
      <c r="M16" s="119"/>
      <c r="N16" s="122"/>
    </row>
    <row r="17" spans="1:21" s="103" customFormat="1">
      <c r="A17" s="228"/>
      <c r="B17" s="15">
        <v>1984</v>
      </c>
      <c r="C17" s="119">
        <v>-2275.1</v>
      </c>
      <c r="D17" s="119"/>
      <c r="E17" s="119"/>
      <c r="F17" s="119"/>
      <c r="G17" s="119"/>
      <c r="H17" s="119"/>
      <c r="I17" s="119">
        <v>10431.4</v>
      </c>
      <c r="J17" s="119"/>
      <c r="K17" s="119"/>
      <c r="L17" s="119">
        <v>11149.5</v>
      </c>
      <c r="M17" s="119"/>
      <c r="N17" s="122"/>
    </row>
    <row r="18" spans="1:21" s="103" customFormat="1">
      <c r="A18" s="228"/>
      <c r="B18" s="15">
        <v>1985</v>
      </c>
      <c r="C18" s="119">
        <v>-1999.7</v>
      </c>
      <c r="D18" s="119"/>
      <c r="E18" s="119"/>
      <c r="F18" s="119"/>
      <c r="G18" s="119"/>
      <c r="H18" s="119"/>
      <c r="I18" s="119">
        <v>11913.6</v>
      </c>
      <c r="J18" s="119"/>
      <c r="K18" s="119"/>
      <c r="L18" s="119">
        <v>12534.2</v>
      </c>
      <c r="M18" s="119"/>
      <c r="N18" s="122"/>
    </row>
    <row r="19" spans="1:21" s="103" customFormat="1">
      <c r="A19" s="228"/>
      <c r="B19" s="15">
        <v>1986</v>
      </c>
      <c r="C19" s="119">
        <v>-1185.9000000000001</v>
      </c>
      <c r="D19" s="119"/>
      <c r="E19" s="119"/>
      <c r="F19" s="119"/>
      <c r="G19" s="119"/>
      <c r="H19" s="119"/>
      <c r="I19" s="119">
        <v>14235.9</v>
      </c>
      <c r="J19" s="119"/>
      <c r="K19" s="119"/>
      <c r="L19" s="119">
        <v>15801.3</v>
      </c>
      <c r="M19" s="119"/>
      <c r="N19" s="122"/>
    </row>
    <row r="20" spans="1:21" s="103" customFormat="1">
      <c r="A20" s="228"/>
      <c r="B20" s="44" t="s">
        <v>63</v>
      </c>
      <c r="C20" s="119">
        <v>-1830.5</v>
      </c>
      <c r="D20" s="119"/>
      <c r="E20" s="119"/>
      <c r="F20" s="119"/>
      <c r="G20" s="119"/>
      <c r="H20" s="119"/>
      <c r="I20" s="119">
        <v>17408.099999999999</v>
      </c>
      <c r="J20" s="119"/>
      <c r="K20" s="119"/>
      <c r="L20" s="119">
        <v>18992.5</v>
      </c>
      <c r="M20" s="119"/>
      <c r="N20" s="122"/>
    </row>
    <row r="21" spans="1:21" s="103" customFormat="1">
      <c r="A21" s="228"/>
      <c r="B21" s="44" t="s">
        <v>64</v>
      </c>
      <c r="C21" s="119">
        <v>-1322</v>
      </c>
      <c r="D21" s="119"/>
      <c r="E21" s="119"/>
      <c r="F21" s="119"/>
      <c r="G21" s="119"/>
      <c r="H21" s="119"/>
      <c r="I21" s="119">
        <v>21528.1</v>
      </c>
      <c r="J21" s="119"/>
      <c r="K21" s="119"/>
      <c r="L21" s="119">
        <v>23583.7</v>
      </c>
      <c r="M21" s="119"/>
      <c r="N21" s="122"/>
    </row>
    <row r="22" spans="1:21" s="103" customFormat="1">
      <c r="A22" s="231"/>
      <c r="B22" s="66" t="s">
        <v>65</v>
      </c>
      <c r="C22" s="121">
        <v>-954.09999999999854</v>
      </c>
      <c r="D22" s="121"/>
      <c r="E22" s="121"/>
      <c r="F22" s="121"/>
      <c r="G22" s="121"/>
      <c r="H22" s="119"/>
      <c r="I22" s="121">
        <v>22864</v>
      </c>
      <c r="J22" s="121"/>
      <c r="K22" s="121"/>
      <c r="L22" s="121">
        <v>25473.4</v>
      </c>
      <c r="M22" s="121"/>
      <c r="N22" s="123"/>
    </row>
    <row r="23" spans="1:21" s="103" customFormat="1" ht="12.75" customHeight="1">
      <c r="A23" s="228" t="s">
        <v>35</v>
      </c>
      <c r="B23" s="44" t="s">
        <v>66</v>
      </c>
      <c r="C23" s="119">
        <v>-943.19999999999709</v>
      </c>
      <c r="D23" s="119"/>
      <c r="E23" s="119"/>
      <c r="F23" s="119"/>
      <c r="G23" s="119"/>
      <c r="H23" s="119"/>
      <c r="I23" s="119">
        <v>26198.2</v>
      </c>
      <c r="J23" s="119"/>
      <c r="K23" s="119"/>
      <c r="L23" s="119">
        <v>28351.200000000001</v>
      </c>
      <c r="M23" s="119"/>
      <c r="N23" s="122"/>
    </row>
    <row r="24" spans="1:21" s="103" customFormat="1">
      <c r="A24" s="228"/>
      <c r="B24" s="44" t="s">
        <v>67</v>
      </c>
      <c r="C24" s="119">
        <v>-2558</v>
      </c>
      <c r="D24" s="119"/>
      <c r="E24" s="119"/>
      <c r="F24" s="119"/>
      <c r="G24" s="119"/>
      <c r="H24" s="119"/>
      <c r="I24" s="119">
        <v>25797</v>
      </c>
      <c r="J24" s="119"/>
      <c r="K24" s="119"/>
      <c r="L24" s="119">
        <v>29010</v>
      </c>
      <c r="M24" s="119"/>
      <c r="N24" s="122"/>
    </row>
    <row r="25" spans="1:21" s="103" customFormat="1">
      <c r="A25" s="228"/>
      <c r="B25" s="44" t="s">
        <v>68</v>
      </c>
      <c r="C25" s="119">
        <v>-2528</v>
      </c>
      <c r="D25" s="119"/>
      <c r="E25" s="119"/>
      <c r="F25" s="119"/>
      <c r="G25" s="119"/>
      <c r="H25" s="119"/>
      <c r="I25" s="119">
        <v>24843</v>
      </c>
      <c r="J25" s="119"/>
      <c r="K25" s="119"/>
      <c r="L25" s="119">
        <v>27635</v>
      </c>
      <c r="M25" s="119"/>
      <c r="N25" s="122"/>
    </row>
    <row r="26" spans="1:21" s="103" customFormat="1">
      <c r="A26" s="231"/>
      <c r="B26" s="66" t="s">
        <v>69</v>
      </c>
      <c r="C26" s="121">
        <v>-1823</v>
      </c>
      <c r="D26" s="121"/>
      <c r="E26" s="121"/>
      <c r="F26" s="121"/>
      <c r="G26" s="121"/>
      <c r="H26" s="119"/>
      <c r="I26" s="121">
        <v>25980</v>
      </c>
      <c r="J26" s="121"/>
      <c r="K26" s="121"/>
      <c r="L26" s="121">
        <v>27629</v>
      </c>
      <c r="M26" s="121"/>
      <c r="N26" s="123"/>
    </row>
    <row r="27" spans="1:21" s="103" customFormat="1" ht="12.75" customHeight="1">
      <c r="A27" s="225" t="s">
        <v>46</v>
      </c>
      <c r="B27" s="43" t="s">
        <v>47</v>
      </c>
      <c r="C27" s="128"/>
      <c r="D27" s="126">
        <v>755</v>
      </c>
      <c r="E27" s="126"/>
      <c r="F27" s="126">
        <v>-517</v>
      </c>
      <c r="G27" s="126">
        <v>679</v>
      </c>
      <c r="H27" s="119"/>
      <c r="I27" s="126">
        <v>27571</v>
      </c>
      <c r="J27" s="127">
        <v>26542</v>
      </c>
      <c r="K27" s="126"/>
      <c r="L27" s="128"/>
      <c r="M27" s="127">
        <v>29020</v>
      </c>
      <c r="N27" s="129"/>
    </row>
    <row r="28" spans="1:21" s="103" customFormat="1">
      <c r="A28" s="228"/>
      <c r="B28" s="44" t="s">
        <v>48</v>
      </c>
      <c r="C28" s="119"/>
      <c r="D28" s="119">
        <v>2695</v>
      </c>
      <c r="E28" s="119"/>
      <c r="F28" s="119">
        <v>2738</v>
      </c>
      <c r="G28" s="119">
        <v>396</v>
      </c>
      <c r="H28" s="119"/>
      <c r="I28" s="119">
        <v>29961</v>
      </c>
      <c r="J28" s="130">
        <v>29026</v>
      </c>
      <c r="K28" s="119"/>
      <c r="L28" s="119"/>
      <c r="M28" s="130">
        <v>32461</v>
      </c>
      <c r="N28" s="122"/>
      <c r="S28" s="142"/>
      <c r="T28" s="142"/>
      <c r="U28" s="142"/>
    </row>
    <row r="29" spans="1:21" s="103" customFormat="1">
      <c r="A29" s="228"/>
      <c r="B29" s="44" t="s">
        <v>49</v>
      </c>
      <c r="C29" s="119"/>
      <c r="D29" s="130">
        <v>3314</v>
      </c>
      <c r="E29" s="130"/>
      <c r="F29" s="119">
        <v>2928</v>
      </c>
      <c r="G29" s="119">
        <v>4932</v>
      </c>
      <c r="H29" s="119"/>
      <c r="I29" s="119">
        <v>32319</v>
      </c>
      <c r="J29" s="130">
        <v>30973</v>
      </c>
      <c r="K29" s="119"/>
      <c r="L29" s="119"/>
      <c r="M29" s="130">
        <v>33799</v>
      </c>
      <c r="N29" s="122"/>
    </row>
    <row r="30" spans="1:21" s="103" customFormat="1" ht="12.75" customHeight="1">
      <c r="A30" s="229" t="s">
        <v>36</v>
      </c>
      <c r="B30" s="17">
        <v>1997</v>
      </c>
      <c r="C30" s="126"/>
      <c r="D30" s="126">
        <v>1863</v>
      </c>
      <c r="E30" s="126"/>
      <c r="F30" s="126">
        <v>1801</v>
      </c>
      <c r="G30" s="126">
        <v>3913</v>
      </c>
      <c r="H30" s="126"/>
      <c r="I30" s="126">
        <v>31731</v>
      </c>
      <c r="J30" s="126">
        <v>30737</v>
      </c>
      <c r="K30" s="126"/>
      <c r="L30" s="126"/>
      <c r="M30" s="126">
        <v>33130.962406015038</v>
      </c>
      <c r="N30" s="129">
        <v>39400.962406015038</v>
      </c>
    </row>
    <row r="31" spans="1:21" s="103" customFormat="1">
      <c r="A31" s="230"/>
      <c r="B31" s="15">
        <v>1998</v>
      </c>
      <c r="C31" s="119"/>
      <c r="D31" s="119">
        <v>2048</v>
      </c>
      <c r="E31" s="119"/>
      <c r="F31" s="119">
        <v>2345</v>
      </c>
      <c r="G31" s="119">
        <v>484</v>
      </c>
      <c r="H31" s="119"/>
      <c r="I31" s="119">
        <v>33059</v>
      </c>
      <c r="J31" s="119">
        <v>31779</v>
      </c>
      <c r="K31" s="119"/>
      <c r="L31" s="119"/>
      <c r="M31" s="119">
        <v>34241.947368421053</v>
      </c>
      <c r="N31" s="122">
        <v>41111.947368421053</v>
      </c>
    </row>
    <row r="32" spans="1:21" s="103" customFormat="1">
      <c r="A32" s="230"/>
      <c r="B32" s="15">
        <v>1999</v>
      </c>
      <c r="C32" s="119"/>
      <c r="D32" s="119">
        <v>1705</v>
      </c>
      <c r="E32" s="119"/>
      <c r="F32" s="119">
        <v>128</v>
      </c>
      <c r="G32" s="119">
        <v>2048</v>
      </c>
      <c r="H32" s="119"/>
      <c r="I32" s="119">
        <v>32384</v>
      </c>
      <c r="J32" s="119">
        <v>30875</v>
      </c>
      <c r="K32" s="119"/>
      <c r="L32" s="119"/>
      <c r="M32" s="119">
        <v>32879.571428571428</v>
      </c>
      <c r="N32" s="122">
        <v>39965.571428571428</v>
      </c>
    </row>
    <row r="33" spans="1:20" s="103" customFormat="1">
      <c r="A33" s="230"/>
      <c r="B33" s="15">
        <v>2000</v>
      </c>
      <c r="C33" s="119"/>
      <c r="D33" s="119">
        <v>1404.58</v>
      </c>
      <c r="E33" s="119"/>
      <c r="F33" s="119">
        <v>593.58000000000175</v>
      </c>
      <c r="G33" s="119">
        <v>-386</v>
      </c>
      <c r="H33" s="119"/>
      <c r="I33" s="119">
        <v>33864</v>
      </c>
      <c r="J33" s="119">
        <v>32598</v>
      </c>
      <c r="K33" s="119"/>
      <c r="L33" s="119"/>
      <c r="M33" s="119">
        <v>34945.526315789473</v>
      </c>
      <c r="N33" s="122">
        <v>41611.526315789473</v>
      </c>
    </row>
    <row r="34" spans="1:20" s="103" customFormat="1">
      <c r="A34" s="230"/>
      <c r="B34" s="15" t="s">
        <v>91</v>
      </c>
      <c r="C34" s="119"/>
      <c r="D34" s="119">
        <v>1207.53</v>
      </c>
      <c r="E34" s="119"/>
      <c r="F34" s="119">
        <v>1421.5299999999988</v>
      </c>
      <c r="G34" s="119">
        <v>349</v>
      </c>
      <c r="H34" s="119"/>
      <c r="I34" s="119">
        <v>36250</v>
      </c>
      <c r="J34" s="119">
        <v>35345</v>
      </c>
      <c r="K34" s="119"/>
      <c r="L34" s="119"/>
      <c r="M34" s="119">
        <v>37841.54887218045</v>
      </c>
      <c r="N34" s="122">
        <v>44939.548872180501</v>
      </c>
    </row>
    <row r="35" spans="1:20" s="103" customFormat="1">
      <c r="A35" s="230"/>
      <c r="B35" s="15" t="s">
        <v>92</v>
      </c>
      <c r="C35" s="119"/>
      <c r="D35" s="119">
        <v>2286.4422400000049</v>
      </c>
      <c r="E35" s="119"/>
      <c r="F35" s="119">
        <v>2471.215240000005</v>
      </c>
      <c r="G35" s="119">
        <v>216</v>
      </c>
      <c r="H35" s="119"/>
      <c r="I35" s="119">
        <v>38862</v>
      </c>
      <c r="J35" s="119">
        <v>36809</v>
      </c>
      <c r="K35" s="119"/>
      <c r="L35" s="119"/>
      <c r="M35" s="119">
        <v>39944.6847443609</v>
      </c>
      <c r="N35" s="122">
        <v>49673.660744360903</v>
      </c>
    </row>
    <row r="36" spans="1:20" s="103" customFormat="1">
      <c r="A36" s="230"/>
      <c r="B36" s="15" t="s">
        <v>93</v>
      </c>
      <c r="C36" s="119"/>
      <c r="D36" s="119">
        <v>1621.0389900000096</v>
      </c>
      <c r="E36" s="119"/>
      <c r="F36" s="119">
        <v>4365.9029900000096</v>
      </c>
      <c r="G36" s="119">
        <v>1217</v>
      </c>
      <c r="H36" s="119"/>
      <c r="I36" s="119">
        <v>39842</v>
      </c>
      <c r="J36" s="119">
        <v>40518</v>
      </c>
      <c r="K36" s="119"/>
      <c r="L36" s="119"/>
      <c r="M36" s="119">
        <v>43440.392706766914</v>
      </c>
      <c r="N36" s="122">
        <v>56314.514706766902</v>
      </c>
    </row>
    <row r="37" spans="1:20" s="103" customFormat="1">
      <c r="A37" s="230"/>
      <c r="B37" s="15" t="s">
        <v>94</v>
      </c>
      <c r="C37" s="119"/>
      <c r="D37" s="119">
        <v>7308.8376500000077</v>
      </c>
      <c r="E37" s="119"/>
      <c r="F37" s="119">
        <v>5573.1176500000074</v>
      </c>
      <c r="G37" s="119">
        <v>520</v>
      </c>
      <c r="H37" s="119"/>
      <c r="I37" s="119">
        <v>42777</v>
      </c>
      <c r="J37" s="119">
        <v>43358</v>
      </c>
      <c r="K37" s="119"/>
      <c r="L37" s="119"/>
      <c r="M37" s="119">
        <v>46219.471706766919</v>
      </c>
      <c r="N37" s="122">
        <v>58783.882706766897</v>
      </c>
    </row>
    <row r="38" spans="1:20" s="103" customFormat="1" ht="12.75" customHeight="1">
      <c r="A38" s="232" t="s">
        <v>86</v>
      </c>
      <c r="B38" s="17" t="s">
        <v>95</v>
      </c>
      <c r="C38" s="126"/>
      <c r="D38" s="126">
        <v>5930.9118500000004</v>
      </c>
      <c r="E38" s="126"/>
      <c r="F38" s="126">
        <v>7074.7858500000002</v>
      </c>
      <c r="G38" s="126">
        <v>3104</v>
      </c>
      <c r="H38" s="126"/>
      <c r="I38" s="126">
        <v>46867</v>
      </c>
      <c r="J38" s="126">
        <v>47468</v>
      </c>
      <c r="K38" s="126"/>
      <c r="L38" s="126"/>
      <c r="M38" s="126">
        <v>50809</v>
      </c>
      <c r="N38" s="129">
        <v>64761</v>
      </c>
      <c r="T38" s="139"/>
    </row>
    <row r="39" spans="1:20" s="103" customFormat="1">
      <c r="A39" s="233"/>
      <c r="B39" s="15" t="s">
        <v>96</v>
      </c>
      <c r="C39" s="119"/>
      <c r="D39" s="119">
        <v>9541.6390600000104</v>
      </c>
      <c r="E39" s="119"/>
      <c r="F39" s="119">
        <v>7091.025380441999</v>
      </c>
      <c r="G39" s="119">
        <v>2985</v>
      </c>
      <c r="H39" s="119"/>
      <c r="I39" s="119">
        <v>49706</v>
      </c>
      <c r="J39" s="119">
        <v>50973</v>
      </c>
      <c r="K39" s="119"/>
      <c r="L39" s="119"/>
      <c r="M39" s="119">
        <v>55499</v>
      </c>
      <c r="N39" s="122">
        <v>70794</v>
      </c>
      <c r="T39" s="139"/>
    </row>
    <row r="40" spans="1:20" s="103" customFormat="1">
      <c r="A40" s="233"/>
      <c r="B40" s="15" t="s">
        <v>97</v>
      </c>
      <c r="C40" s="119"/>
      <c r="D40" s="119">
        <v>8022</v>
      </c>
      <c r="E40" s="119"/>
      <c r="F40" s="119">
        <v>5860</v>
      </c>
      <c r="G40" s="119">
        <v>2793</v>
      </c>
      <c r="H40" s="119"/>
      <c r="I40" s="119">
        <v>52157</v>
      </c>
      <c r="J40" s="119">
        <v>53477</v>
      </c>
      <c r="K40" s="119"/>
      <c r="L40" s="119"/>
      <c r="M40" s="119">
        <v>57971</v>
      </c>
      <c r="N40" s="122">
        <v>73915</v>
      </c>
      <c r="T40" s="139"/>
    </row>
    <row r="41" spans="1:20" s="103" customFormat="1">
      <c r="A41" s="233"/>
      <c r="B41" s="15" t="s">
        <v>98</v>
      </c>
      <c r="C41" s="119"/>
      <c r="D41" s="119">
        <v>2384</v>
      </c>
      <c r="E41" s="119">
        <v>5793</v>
      </c>
      <c r="F41" s="119">
        <v>5637</v>
      </c>
      <c r="G41" s="119">
        <v>2057</v>
      </c>
      <c r="H41" s="119"/>
      <c r="I41" s="119">
        <v>55168</v>
      </c>
      <c r="J41" s="119">
        <v>56747</v>
      </c>
      <c r="K41" s="119"/>
      <c r="L41" s="119"/>
      <c r="M41" s="119">
        <v>61575</v>
      </c>
      <c r="N41" s="122">
        <v>80733</v>
      </c>
      <c r="T41" s="139"/>
    </row>
    <row r="42" spans="1:20" s="40" customFormat="1">
      <c r="A42" s="233"/>
      <c r="B42" s="15" t="s">
        <v>99</v>
      </c>
      <c r="C42" s="119"/>
      <c r="D42" s="119">
        <v>-10505</v>
      </c>
      <c r="E42" s="119">
        <v>-3800</v>
      </c>
      <c r="F42" s="119">
        <v>-3893</v>
      </c>
      <c r="G42" s="119">
        <v>-8639</v>
      </c>
      <c r="H42" s="119"/>
      <c r="I42" s="119">
        <v>51119</v>
      </c>
      <c r="J42" s="119">
        <v>54681</v>
      </c>
      <c r="K42" s="119"/>
      <c r="L42" s="119"/>
      <c r="M42" s="119">
        <v>59191</v>
      </c>
      <c r="N42" s="122">
        <v>78699</v>
      </c>
      <c r="O42" s="103"/>
      <c r="T42" s="139"/>
    </row>
    <row r="43" spans="1:20" s="40" customFormat="1">
      <c r="A43" s="233"/>
      <c r="B43" s="15" t="s">
        <v>100</v>
      </c>
      <c r="C43" s="119"/>
      <c r="D43" s="119">
        <v>-4509</v>
      </c>
      <c r="E43" s="119">
        <v>-7666</v>
      </c>
      <c r="F43" s="119">
        <v>-6315</v>
      </c>
      <c r="G43" s="119">
        <v>-9000</v>
      </c>
      <c r="H43" s="119"/>
      <c r="I43" s="119">
        <v>50104</v>
      </c>
      <c r="J43" s="119">
        <v>50744</v>
      </c>
      <c r="K43" s="119"/>
      <c r="L43" s="119"/>
      <c r="M43" s="119">
        <v>55757</v>
      </c>
      <c r="N43" s="122">
        <v>73733</v>
      </c>
      <c r="O43" s="103"/>
      <c r="T43" s="139"/>
    </row>
    <row r="44" spans="1:20" s="40" customFormat="1">
      <c r="A44" s="233"/>
      <c r="B44" s="15" t="s">
        <v>101</v>
      </c>
      <c r="C44" s="119"/>
      <c r="D44" s="119">
        <v>-13360</v>
      </c>
      <c r="E44" s="119">
        <v>-19993</v>
      </c>
      <c r="F44" s="119">
        <v>-18396</v>
      </c>
      <c r="G44" s="119">
        <v>-13343</v>
      </c>
      <c r="H44" s="119"/>
      <c r="I44" s="119">
        <v>50418</v>
      </c>
      <c r="J44" s="119">
        <v>51557</v>
      </c>
      <c r="K44" s="119"/>
      <c r="L44" s="119"/>
      <c r="M44" s="119">
        <v>57199</v>
      </c>
      <c r="N44" s="122">
        <v>80647</v>
      </c>
      <c r="T44" s="139"/>
    </row>
    <row r="45" spans="1:20" s="40" customFormat="1">
      <c r="A45" s="233"/>
      <c r="B45" s="15" t="s">
        <v>102</v>
      </c>
      <c r="C45" s="119"/>
      <c r="D45" s="119">
        <v>-14897</v>
      </c>
      <c r="E45" s="119">
        <v>-11884</v>
      </c>
      <c r="F45" s="119">
        <v>-9240</v>
      </c>
      <c r="G45" s="119">
        <v>-10644</v>
      </c>
      <c r="H45" s="119"/>
      <c r="I45" s="119">
        <v>53582</v>
      </c>
      <c r="J45" s="119">
        <v>55081</v>
      </c>
      <c r="K45" s="119"/>
      <c r="L45" s="119"/>
      <c r="M45" s="119">
        <v>60428</v>
      </c>
      <c r="N45" s="122">
        <v>82749</v>
      </c>
      <c r="T45" s="139"/>
    </row>
    <row r="46" spans="1:20" s="40" customFormat="1">
      <c r="A46" s="233"/>
      <c r="B46" s="15" t="s">
        <v>103</v>
      </c>
      <c r="C46" s="119"/>
      <c r="D46" s="119">
        <v>6925</v>
      </c>
      <c r="E46" s="119">
        <v>-5856</v>
      </c>
      <c r="F46" s="119">
        <v>-4414</v>
      </c>
      <c r="G46" s="119">
        <v>-5742</v>
      </c>
      <c r="H46" s="119"/>
      <c r="I46" s="119">
        <v>56413</v>
      </c>
      <c r="J46" s="119">
        <v>58651</v>
      </c>
      <c r="K46" s="119"/>
      <c r="L46" s="119"/>
      <c r="M46" s="119">
        <v>63805</v>
      </c>
      <c r="N46" s="122">
        <v>85678</v>
      </c>
      <c r="T46" s="139"/>
    </row>
    <row r="47" spans="1:20" s="40" customFormat="1">
      <c r="A47" s="233"/>
      <c r="B47" s="15" t="s">
        <v>104</v>
      </c>
      <c r="C47" s="119"/>
      <c r="D47" s="119">
        <v>2939</v>
      </c>
      <c r="E47" s="119">
        <v>-3833</v>
      </c>
      <c r="F47" s="119">
        <v>-2802</v>
      </c>
      <c r="G47" s="119">
        <v>-4109</v>
      </c>
      <c r="H47" s="119"/>
      <c r="I47" s="119">
        <v>59853</v>
      </c>
      <c r="J47" s="119">
        <v>61563</v>
      </c>
      <c r="K47" s="119"/>
      <c r="L47" s="119"/>
      <c r="M47" s="119">
        <v>67093</v>
      </c>
      <c r="N47" s="122">
        <v>88536</v>
      </c>
      <c r="T47" s="139"/>
    </row>
    <row r="48" spans="1:20" s="40" customFormat="1">
      <c r="A48" s="233"/>
      <c r="B48" s="15" t="s">
        <v>105</v>
      </c>
      <c r="C48" s="119"/>
      <c r="D48" s="119">
        <v>5771</v>
      </c>
      <c r="E48" s="119">
        <v>333</v>
      </c>
      <c r="F48" s="119">
        <v>414</v>
      </c>
      <c r="G48" s="119">
        <v>-1827</v>
      </c>
      <c r="H48" s="119"/>
      <c r="I48" s="119">
        <v>64945</v>
      </c>
      <c r="J48" s="119">
        <v>66636</v>
      </c>
      <c r="K48" s="119"/>
      <c r="L48" s="119"/>
      <c r="M48" s="119">
        <v>72213</v>
      </c>
      <c r="N48" s="122">
        <v>93805</v>
      </c>
      <c r="T48" s="139"/>
    </row>
    <row r="49" spans="1:20" s="40" customFormat="1">
      <c r="A49" s="233"/>
      <c r="B49" s="15" t="s">
        <v>106</v>
      </c>
      <c r="C49" s="119"/>
      <c r="D49" s="119">
        <v>-5369</v>
      </c>
      <c r="E49" s="119">
        <v>2121</v>
      </c>
      <c r="F49" s="119">
        <v>1831</v>
      </c>
      <c r="G49" s="119">
        <v>-1322</v>
      </c>
      <c r="H49" s="119"/>
      <c r="I49" s="119">
        <v>69027</v>
      </c>
      <c r="J49" s="119">
        <v>70445</v>
      </c>
      <c r="K49" s="119"/>
      <c r="L49" s="119"/>
      <c r="M49" s="119">
        <v>76121</v>
      </c>
      <c r="N49" s="122">
        <v>97416</v>
      </c>
      <c r="T49" s="139"/>
    </row>
    <row r="50" spans="1:20" s="40" customFormat="1">
      <c r="A50" s="233"/>
      <c r="B50" s="15" t="s">
        <v>107</v>
      </c>
      <c r="C50" s="119"/>
      <c r="D50" s="119">
        <v>12317</v>
      </c>
      <c r="E50" s="119">
        <v>4653</v>
      </c>
      <c r="F50" s="119">
        <v>4069</v>
      </c>
      <c r="G50" s="119">
        <v>2574</v>
      </c>
      <c r="H50" s="119"/>
      <c r="I50" s="119">
        <v>73099</v>
      </c>
      <c r="J50" s="119">
        <v>75644</v>
      </c>
      <c r="K50" s="119"/>
      <c r="L50" s="119"/>
      <c r="M50" s="119">
        <v>81782</v>
      </c>
      <c r="N50" s="122">
        <v>103422</v>
      </c>
      <c r="O50" s="140"/>
      <c r="T50" s="139"/>
    </row>
    <row r="51" spans="1:20" s="40" customFormat="1">
      <c r="A51" s="233"/>
      <c r="B51" s="15" t="s">
        <v>108</v>
      </c>
      <c r="C51" s="119"/>
      <c r="D51" s="119">
        <v>8396</v>
      </c>
      <c r="E51" s="119">
        <v>5942</v>
      </c>
      <c r="F51" s="119">
        <v>5534</v>
      </c>
      <c r="G51" s="119">
        <v>1346</v>
      </c>
      <c r="H51" s="119"/>
      <c r="I51" s="119">
        <v>78566</v>
      </c>
      <c r="J51" s="119">
        <v>80224</v>
      </c>
      <c r="K51" s="119"/>
      <c r="L51" s="119"/>
      <c r="M51" s="119">
        <v>86778</v>
      </c>
      <c r="N51" s="122">
        <v>109973</v>
      </c>
      <c r="T51" s="139"/>
    </row>
    <row r="52" spans="1:20" s="40" customFormat="1" ht="14.25">
      <c r="A52" s="233"/>
      <c r="B52" s="109" t="s">
        <v>112</v>
      </c>
      <c r="C52" s="119"/>
      <c r="D52" s="145">
        <v>389</v>
      </c>
      <c r="E52" s="145">
        <v>8504</v>
      </c>
      <c r="F52" s="145">
        <v>7429</v>
      </c>
      <c r="G52" s="145">
        <v>-710</v>
      </c>
      <c r="H52" s="145"/>
      <c r="I52" s="145">
        <v>83017</v>
      </c>
      <c r="J52" s="145">
        <v>86468</v>
      </c>
      <c r="K52" s="145"/>
      <c r="L52" s="145"/>
      <c r="M52" s="146">
        <v>93474</v>
      </c>
      <c r="N52" s="148">
        <v>119142</v>
      </c>
    </row>
    <row r="53" spans="1:20" s="40" customFormat="1">
      <c r="A53" s="233"/>
      <c r="B53" s="109" t="s">
        <v>114</v>
      </c>
      <c r="C53" s="119"/>
      <c r="D53" s="119">
        <v>-30040</v>
      </c>
      <c r="E53" s="119">
        <v>-20902</v>
      </c>
      <c r="F53" s="119">
        <v>-23057</v>
      </c>
      <c r="G53" s="119">
        <v>-23692</v>
      </c>
      <c r="H53" s="119"/>
      <c r="I53" s="119">
        <v>83156</v>
      </c>
      <c r="J53" s="119">
        <v>85102</v>
      </c>
      <c r="K53" s="119"/>
      <c r="L53" s="119"/>
      <c r="M53" s="119">
        <v>91923</v>
      </c>
      <c r="N53" s="164">
        <v>116003</v>
      </c>
    </row>
    <row r="54" spans="1:20" s="40" customFormat="1">
      <c r="A54" s="233"/>
      <c r="B54" s="109">
        <v>2021</v>
      </c>
      <c r="C54" s="119"/>
      <c r="D54" s="119">
        <v>16159</v>
      </c>
      <c r="E54" s="119">
        <v>-2559</v>
      </c>
      <c r="F54" s="119">
        <v>-4560</v>
      </c>
      <c r="G54" s="119">
        <v>-13767</v>
      </c>
      <c r="H54" s="119"/>
      <c r="I54" s="119">
        <v>95382</v>
      </c>
      <c r="J54" s="119">
        <v>97983</v>
      </c>
      <c r="K54" s="119"/>
      <c r="L54" s="119"/>
      <c r="M54" s="119">
        <v>104968</v>
      </c>
      <c r="N54" s="164">
        <v>129335</v>
      </c>
    </row>
    <row r="55" spans="1:20" s="40" customFormat="1">
      <c r="A55" s="233"/>
      <c r="B55" s="109">
        <v>2022</v>
      </c>
      <c r="C55" s="119"/>
      <c r="D55" s="119">
        <v>-16932</v>
      </c>
      <c r="E55" s="119">
        <v>-8664</v>
      </c>
      <c r="F55" s="119">
        <v>-9691</v>
      </c>
      <c r="G55" s="119">
        <v>-27043</v>
      </c>
      <c r="H55" s="119"/>
      <c r="I55" s="119">
        <v>102712</v>
      </c>
      <c r="J55" s="119">
        <v>108458</v>
      </c>
      <c r="K55" s="119"/>
      <c r="L55" s="119"/>
      <c r="M55" s="119">
        <v>117515</v>
      </c>
      <c r="N55" s="164">
        <v>141627</v>
      </c>
    </row>
    <row r="56" spans="1:20" s="40" customFormat="1">
      <c r="A56" s="233"/>
      <c r="B56" s="109">
        <v>2023</v>
      </c>
      <c r="C56" s="119"/>
      <c r="D56" s="119">
        <v>5321</v>
      </c>
      <c r="E56" s="119">
        <v>-7199</v>
      </c>
      <c r="F56" s="119">
        <v>-9446</v>
      </c>
      <c r="G56" s="119">
        <v>-25648</v>
      </c>
      <c r="H56" s="119"/>
      <c r="I56" s="119">
        <v>110786</v>
      </c>
      <c r="J56" s="119">
        <v>112358</v>
      </c>
      <c r="K56" s="119"/>
      <c r="L56" s="119"/>
      <c r="M56" s="119">
        <v>123398</v>
      </c>
      <c r="N56" s="164">
        <v>153011</v>
      </c>
    </row>
    <row r="57" spans="1:20" s="40" customFormat="1">
      <c r="A57" s="234"/>
      <c r="B57" s="162">
        <v>2024</v>
      </c>
      <c r="C57" s="191"/>
      <c r="D57" s="180">
        <v>-8365</v>
      </c>
      <c r="E57" s="121">
        <v>-8773</v>
      </c>
      <c r="F57" s="121">
        <v>-12854</v>
      </c>
      <c r="G57" s="179">
        <v>-19302</v>
      </c>
      <c r="H57" s="179"/>
      <c r="I57" s="180">
        <v>116042</v>
      </c>
      <c r="J57" s="197">
        <v>120566</v>
      </c>
      <c r="K57" s="121"/>
      <c r="L57" s="180"/>
      <c r="M57" s="121">
        <v>133220</v>
      </c>
      <c r="N57" s="198">
        <v>167347</v>
      </c>
    </row>
    <row r="58" spans="1:20">
      <c r="A58" s="13"/>
      <c r="B58" s="21"/>
      <c r="C58" s="22"/>
      <c r="D58" s="22"/>
      <c r="E58" s="22"/>
      <c r="F58" s="22"/>
      <c r="G58" s="22"/>
      <c r="H58" s="22"/>
      <c r="I58" s="23"/>
      <c r="J58" s="23"/>
      <c r="K58" s="23"/>
      <c r="L58" s="23"/>
      <c r="M58" s="23"/>
      <c r="N58" s="23"/>
    </row>
    <row r="59" spans="1:20">
      <c r="A59" s="46" t="s">
        <v>78</v>
      </c>
      <c r="C59" s="22"/>
      <c r="D59" s="22"/>
      <c r="E59" s="22"/>
      <c r="F59" s="22"/>
      <c r="G59" s="22"/>
      <c r="H59" s="22"/>
      <c r="I59" s="23"/>
      <c r="J59" s="23"/>
      <c r="K59" s="23"/>
      <c r="M59" s="23"/>
      <c r="N59" s="23"/>
    </row>
    <row r="60" spans="1:20">
      <c r="A60" s="46" t="s">
        <v>80</v>
      </c>
      <c r="C60" s="22"/>
      <c r="D60" s="22"/>
      <c r="E60" s="22"/>
      <c r="F60" s="22"/>
      <c r="G60" s="22"/>
      <c r="H60" s="22"/>
      <c r="I60" s="23"/>
      <c r="J60" s="23"/>
      <c r="K60" s="23"/>
      <c r="M60" s="23"/>
      <c r="N60" s="23"/>
    </row>
    <row r="61" spans="1:20">
      <c r="A61" s="46" t="s">
        <v>75</v>
      </c>
      <c r="B61" s="42" t="s">
        <v>74</v>
      </c>
      <c r="C61" s="22"/>
      <c r="D61" s="22"/>
      <c r="E61" s="22"/>
      <c r="F61" s="22"/>
      <c r="G61" s="22"/>
      <c r="H61" s="22"/>
      <c r="I61" s="23"/>
      <c r="J61" s="23"/>
      <c r="K61" s="23"/>
      <c r="L61" s="23"/>
      <c r="M61" s="23"/>
      <c r="N61" s="23"/>
    </row>
    <row r="62" spans="1:20">
      <c r="A62" s="46" t="s">
        <v>109</v>
      </c>
      <c r="C62" s="22"/>
      <c r="D62" s="22"/>
      <c r="E62" s="22"/>
      <c r="F62" s="22"/>
      <c r="G62" s="22"/>
      <c r="H62" s="22"/>
      <c r="I62" s="23"/>
      <c r="J62" s="23"/>
      <c r="K62" s="23"/>
      <c r="M62" s="23"/>
      <c r="N62" s="23"/>
    </row>
    <row r="63" spans="1:20" ht="14.25">
      <c r="A63" s="46" t="s">
        <v>113</v>
      </c>
      <c r="B63" s="21"/>
      <c r="C63" s="22"/>
      <c r="D63" s="22"/>
      <c r="E63" s="22"/>
      <c r="F63" s="22"/>
      <c r="G63" s="22"/>
      <c r="H63" s="22"/>
      <c r="I63" s="23"/>
      <c r="J63" s="23"/>
      <c r="K63" s="23"/>
      <c r="L63" s="23"/>
      <c r="M63" s="23"/>
      <c r="N63" s="23"/>
    </row>
    <row r="64" spans="1:20">
      <c r="A64" s="13"/>
      <c r="B64" s="21"/>
      <c r="C64" s="22"/>
      <c r="D64" s="22"/>
      <c r="E64" s="22"/>
      <c r="F64" s="22"/>
      <c r="G64" s="22"/>
      <c r="H64" s="23"/>
      <c r="I64" s="23"/>
      <c r="J64" s="23"/>
      <c r="K64" s="23"/>
      <c r="L64" s="23"/>
      <c r="M64" s="23"/>
      <c r="N64" s="23"/>
    </row>
    <row r="65" spans="1:14">
      <c r="A65" s="13"/>
      <c r="B65" s="21"/>
      <c r="C65" s="22"/>
      <c r="D65" s="22"/>
      <c r="E65" s="22"/>
      <c r="F65" s="22"/>
      <c r="G65" s="22"/>
      <c r="H65" s="23"/>
      <c r="I65" s="23"/>
      <c r="J65" s="23"/>
      <c r="K65" s="23"/>
      <c r="L65" s="23"/>
      <c r="M65" s="23"/>
      <c r="N65" s="23"/>
    </row>
    <row r="66" spans="1:14">
      <c r="B66" s="2"/>
      <c r="H66" s="40"/>
    </row>
    <row r="67" spans="1:14" ht="13.5" customHeight="1">
      <c r="A67" s="71" t="s">
        <v>21</v>
      </c>
      <c r="B67" s="9"/>
      <c r="C67" s="218" t="s">
        <v>9</v>
      </c>
      <c r="D67" s="218"/>
      <c r="E67" s="218"/>
      <c r="F67" s="218"/>
      <c r="G67" s="218"/>
      <c r="H67" s="76"/>
      <c r="I67" s="218" t="s">
        <v>45</v>
      </c>
      <c r="J67" s="218"/>
      <c r="K67" s="218"/>
      <c r="L67" s="218"/>
      <c r="M67" s="218"/>
      <c r="N67" s="219"/>
    </row>
    <row r="68" spans="1:14" ht="40.5" customHeight="1">
      <c r="A68" s="73"/>
      <c r="B68" s="5"/>
      <c r="C68" s="8" t="s">
        <v>3</v>
      </c>
      <c r="D68" s="8" t="s">
        <v>5</v>
      </c>
      <c r="E68" s="8"/>
      <c r="F68" s="8" t="s">
        <v>6</v>
      </c>
      <c r="G68" s="8" t="s">
        <v>4</v>
      </c>
      <c r="H68" s="39"/>
      <c r="I68" s="8" t="s">
        <v>31</v>
      </c>
      <c r="J68" s="8" t="s">
        <v>30</v>
      </c>
      <c r="K68" s="8"/>
      <c r="L68" s="8" t="s">
        <v>32</v>
      </c>
      <c r="M68" s="8" t="s">
        <v>29</v>
      </c>
      <c r="N68" s="77" t="s">
        <v>33</v>
      </c>
    </row>
    <row r="69" spans="1:14" ht="12.75" customHeight="1">
      <c r="A69" s="220" t="s">
        <v>28</v>
      </c>
      <c r="B69" s="12">
        <v>1972</v>
      </c>
      <c r="C69" s="25">
        <f>'Revenue, Surplus measures'!C5/'Nominal GDP'!$C5</f>
        <v>1.5336194563662375E-2</v>
      </c>
      <c r="D69" s="25"/>
      <c r="E69" s="25"/>
      <c r="F69" s="25"/>
      <c r="G69" s="25"/>
      <c r="H69" s="41"/>
      <c r="I69" s="25">
        <f>'Revenue, Surplus measures'!I5/'Nominal GDP'!$C5</f>
        <v>0.24420600858369099</v>
      </c>
      <c r="J69" s="25"/>
      <c r="K69" s="25"/>
      <c r="L69" s="25">
        <f>'Revenue, Surplus measures'!L5/'Nominal GDP'!$C5</f>
        <v>0.25608011444921314</v>
      </c>
      <c r="M69" s="25"/>
      <c r="N69" s="78"/>
    </row>
    <row r="70" spans="1:14">
      <c r="A70" s="221"/>
      <c r="B70" s="14">
        <v>1973</v>
      </c>
      <c r="C70" s="26">
        <f>'Revenue, Surplus measures'!C6/'Nominal GDP'!$C6</f>
        <v>8.9108910891092484E-4</v>
      </c>
      <c r="D70" s="26"/>
      <c r="E70" s="26"/>
      <c r="F70" s="26"/>
      <c r="G70" s="26"/>
      <c r="H70" s="26"/>
      <c r="I70" s="26">
        <f>'Revenue, Surplus measures'!I6/'Nominal GDP'!$C6</f>
        <v>0.23845297029702972</v>
      </c>
      <c r="J70" s="26"/>
      <c r="K70" s="26"/>
      <c r="L70" s="26">
        <f>'Revenue, Surplus measures'!L6/'Nominal GDP'!$C6</f>
        <v>0.24918316831683168</v>
      </c>
      <c r="M70" s="26"/>
      <c r="N70" s="79"/>
    </row>
    <row r="71" spans="1:14">
      <c r="A71" s="221"/>
      <c r="B71" s="14">
        <v>1974</v>
      </c>
      <c r="C71" s="26">
        <f>'Revenue, Surplus measures'!C7/'Nominal GDP'!$C7</f>
        <v>9.3686571947441313E-3</v>
      </c>
      <c r="D71" s="26"/>
      <c r="E71" s="26"/>
      <c r="F71" s="26"/>
      <c r="G71" s="26"/>
      <c r="H71" s="26"/>
      <c r="I71" s="26">
        <f>'Revenue, Surplus measures'!I7/'Nominal GDP'!$C7</f>
        <v>0.25584873410960368</v>
      </c>
      <c r="J71" s="26"/>
      <c r="K71" s="26"/>
      <c r="L71" s="26">
        <f>'Revenue, Surplus measures'!L7/'Nominal GDP'!$C7</f>
        <v>0.25548552505074246</v>
      </c>
      <c r="M71" s="26"/>
      <c r="N71" s="79"/>
    </row>
    <row r="72" spans="1:14">
      <c r="A72" s="221"/>
      <c r="B72" s="14">
        <v>1975</v>
      </c>
      <c r="C72" s="26">
        <f>'Revenue, Surplus measures'!C8/'Nominal GDP'!$C8</f>
        <v>4.204645692443363E-3</v>
      </c>
      <c r="D72" s="26"/>
      <c r="E72" s="26"/>
      <c r="F72" s="26"/>
      <c r="G72" s="26"/>
      <c r="H72" s="26"/>
      <c r="I72" s="26">
        <f>'Revenue, Surplus measures'!I8/'Nominal GDP'!$C8</f>
        <v>0.28084876996961677</v>
      </c>
      <c r="J72" s="26"/>
      <c r="K72" s="26"/>
      <c r="L72" s="26">
        <f>'Revenue, Surplus measures'!L8/'Nominal GDP'!$C8</f>
        <v>0.29605018131921984</v>
      </c>
      <c r="M72" s="26"/>
      <c r="N72" s="79"/>
    </row>
    <row r="73" spans="1:14">
      <c r="A73" s="221"/>
      <c r="B73" s="14">
        <v>1976</v>
      </c>
      <c r="C73" s="26">
        <f>'Revenue, Surplus measures'!C9/'Nominal GDP'!$C9</f>
        <v>-1.5435424995654441E-2</v>
      </c>
      <c r="D73" s="26"/>
      <c r="E73" s="26"/>
      <c r="F73" s="26"/>
      <c r="G73" s="26"/>
      <c r="H73" s="26"/>
      <c r="I73" s="26">
        <f>'Revenue, Surplus measures'!I9/'Nominal GDP'!$C9</f>
        <v>0.27685555362419606</v>
      </c>
      <c r="J73" s="26"/>
      <c r="K73" s="26"/>
      <c r="L73" s="26">
        <f>'Revenue, Surplus measures'!L9/'Nominal GDP'!$C9</f>
        <v>0.29414218668520775</v>
      </c>
      <c r="M73" s="26"/>
      <c r="N73" s="79"/>
    </row>
    <row r="74" spans="1:14">
      <c r="A74" s="221"/>
      <c r="B74" s="14">
        <v>1977</v>
      </c>
      <c r="C74" s="26">
        <f>'Revenue, Surplus measures'!C10/'Nominal GDP'!$C10</f>
        <v>8.2736902376180539E-3</v>
      </c>
      <c r="D74" s="26"/>
      <c r="E74" s="26"/>
      <c r="F74" s="26"/>
      <c r="G74" s="26"/>
      <c r="H74" s="26"/>
      <c r="I74" s="26">
        <f>'Revenue, Surplus measures'!I10/'Nominal GDP'!$C10</f>
        <v>0.27521471514457485</v>
      </c>
      <c r="J74" s="26"/>
      <c r="K74" s="26"/>
      <c r="L74" s="26">
        <f>'Revenue, Surplus measures'!L10/'Nominal GDP'!$C10</f>
        <v>0.29147580876037787</v>
      </c>
      <c r="M74" s="26"/>
      <c r="N74" s="79"/>
    </row>
    <row r="75" spans="1:14">
      <c r="A75" s="221"/>
      <c r="B75" s="14">
        <v>1978</v>
      </c>
      <c r="C75" s="26">
        <f>'Revenue, Surplus measures'!C11/'Nominal GDP'!$C11</f>
        <v>9.7019212357182729E-4</v>
      </c>
      <c r="D75" s="26"/>
      <c r="E75" s="26"/>
      <c r="F75" s="26"/>
      <c r="G75" s="26"/>
      <c r="H75" s="26"/>
      <c r="I75" s="26">
        <f>'Revenue, Surplus measures'!I11/'Nominal GDP'!$C11</f>
        <v>0.29528946192634198</v>
      </c>
      <c r="J75" s="26"/>
      <c r="K75" s="26"/>
      <c r="L75" s="26">
        <f>'Revenue, Surplus measures'!L11/'Nominal GDP'!$C11</f>
        <v>0.31750175528180252</v>
      </c>
      <c r="M75" s="26"/>
      <c r="N75" s="79"/>
    </row>
    <row r="76" spans="1:14">
      <c r="A76" s="221"/>
      <c r="B76" s="14">
        <v>1979</v>
      </c>
      <c r="C76" s="26">
        <f>'Revenue, Surplus measures'!C12/'Nominal GDP'!$C12</f>
        <v>-3.9140932060640163E-2</v>
      </c>
      <c r="D76" s="26"/>
      <c r="E76" s="26"/>
      <c r="F76" s="26"/>
      <c r="G76" s="26"/>
      <c r="H76" s="26"/>
      <c r="I76" s="26">
        <f>'Revenue, Surplus measures'!I12/'Nominal GDP'!$C12</f>
        <v>0.2801516002245929</v>
      </c>
      <c r="J76" s="26"/>
      <c r="K76" s="26"/>
      <c r="L76" s="26">
        <f>'Revenue, Surplus measures'!L12/'Nominal GDP'!$C12</f>
        <v>0.30333520494104432</v>
      </c>
      <c r="M76" s="26"/>
      <c r="N76" s="79"/>
    </row>
    <row r="77" spans="1:14">
      <c r="A77" s="221"/>
      <c r="B77" s="14">
        <v>1980</v>
      </c>
      <c r="C77" s="26">
        <f>'Revenue, Surplus measures'!C13/'Nominal GDP'!$C13</f>
        <v>-2.0028229339044142E-2</v>
      </c>
      <c r="D77" s="26"/>
      <c r="E77" s="26"/>
      <c r="F77" s="26"/>
      <c r="G77" s="26"/>
      <c r="H77" s="26"/>
      <c r="I77" s="26">
        <f>'Revenue, Surplus measures'!I13/'Nominal GDP'!$C13</f>
        <v>0.2929962036406113</v>
      </c>
      <c r="J77" s="26"/>
      <c r="K77" s="26"/>
      <c r="L77" s="26">
        <f>'Revenue, Surplus measures'!L13/'Nominal GDP'!$C13</f>
        <v>0.31926895746130635</v>
      </c>
      <c r="M77" s="26"/>
      <c r="N77" s="79"/>
    </row>
    <row r="78" spans="1:14">
      <c r="A78" s="221"/>
      <c r="B78" s="14">
        <v>1981</v>
      </c>
      <c r="C78" s="26">
        <f>'Revenue, Surplus measures'!C14/'Nominal GDP'!$C14</f>
        <v>-3.7889778222444576E-2</v>
      </c>
      <c r="D78" s="26"/>
      <c r="E78" s="26"/>
      <c r="F78" s="26"/>
      <c r="G78" s="26"/>
      <c r="H78" s="26"/>
      <c r="I78" s="26">
        <f>'Revenue, Surplus measures'!I14/'Nominal GDP'!$C14</f>
        <v>0.29392196098049028</v>
      </c>
      <c r="J78" s="26"/>
      <c r="K78" s="26"/>
      <c r="L78" s="26">
        <f>'Revenue, Surplus measures'!L14/'Nominal GDP'!$C14</f>
        <v>0.31717525429381355</v>
      </c>
      <c r="M78" s="26"/>
      <c r="N78" s="79"/>
    </row>
    <row r="79" spans="1:14">
      <c r="A79" s="221"/>
      <c r="B79" s="14">
        <v>1982</v>
      </c>
      <c r="C79" s="26">
        <f>'Revenue, Surplus measures'!C15/'Nominal GDP'!$C15</f>
        <v>-3.5458867300537412E-2</v>
      </c>
      <c r="D79" s="26"/>
      <c r="E79" s="26"/>
      <c r="F79" s="26"/>
      <c r="G79" s="26"/>
      <c r="H79" s="26"/>
      <c r="I79" s="26">
        <f>'Revenue, Surplus measures'!I15/'Nominal GDP'!$C15</f>
        <v>0.30309356483395344</v>
      </c>
      <c r="J79" s="26"/>
      <c r="K79" s="26"/>
      <c r="L79" s="26">
        <f>'Revenue, Surplus measures'!L15/'Nominal GDP'!$C15</f>
        <v>0.32308116301501999</v>
      </c>
      <c r="M79" s="26"/>
      <c r="N79" s="79"/>
    </row>
    <row r="80" spans="1:14">
      <c r="A80" s="221"/>
      <c r="B80" s="14">
        <v>1983</v>
      </c>
      <c r="C80" s="26">
        <f>'Revenue, Surplus measures'!C16/'Nominal GDP'!$C16</f>
        <v>-4.3140070603721652E-2</v>
      </c>
      <c r="D80" s="26"/>
      <c r="E80" s="26"/>
      <c r="F80" s="26"/>
      <c r="G80" s="26"/>
      <c r="H80" s="26"/>
      <c r="I80" s="26">
        <f>'Revenue, Surplus measures'!I16/'Nominal GDP'!$C16</f>
        <v>0.30208221145216296</v>
      </c>
      <c r="J80" s="26"/>
      <c r="K80" s="26"/>
      <c r="L80" s="26">
        <f>'Revenue, Surplus measures'!L16/'Nominal GDP'!$C16</f>
        <v>0.31455753006641535</v>
      </c>
      <c r="M80" s="26"/>
      <c r="N80" s="79"/>
    </row>
    <row r="81" spans="1:14">
      <c r="A81" s="221"/>
      <c r="B81" s="14">
        <v>1984</v>
      </c>
      <c r="C81" s="26">
        <f>'Revenue, Surplus measures'!C17/'Nominal GDP'!$C17</f>
        <v>-6.107159154967385E-2</v>
      </c>
      <c r="D81" s="26"/>
      <c r="E81" s="26"/>
      <c r="F81" s="26"/>
      <c r="G81" s="26"/>
      <c r="H81" s="26"/>
      <c r="I81" s="26">
        <f>'Revenue, Surplus measures'!I17/'Nominal GDP'!$C17</f>
        <v>0.28001503234638819</v>
      </c>
      <c r="J81" s="26"/>
      <c r="K81" s="26"/>
      <c r="L81" s="26">
        <f>'Revenue, Surplus measures'!L17/'Nominal GDP'!$C17</f>
        <v>0.29929133224169868</v>
      </c>
      <c r="M81" s="26"/>
      <c r="N81" s="79"/>
    </row>
    <row r="82" spans="1:14">
      <c r="A82" s="221"/>
      <c r="B82" s="14">
        <v>1985</v>
      </c>
      <c r="C82" s="26">
        <f>'Revenue, Surplus measures'!C18/'Nominal GDP'!$C18</f>
        <v>-4.7336899914780801E-2</v>
      </c>
      <c r="D82" s="26"/>
      <c r="E82" s="26"/>
      <c r="F82" s="26"/>
      <c r="G82" s="26"/>
      <c r="H82" s="26"/>
      <c r="I82" s="26">
        <f>'Revenue, Surplus measures'!I18/'Nominal GDP'!$C18</f>
        <v>0.28201874822459994</v>
      </c>
      <c r="J82" s="26"/>
      <c r="K82" s="26"/>
      <c r="L82" s="26">
        <f>'Revenue, Surplus measures'!L18/'Nominal GDP'!$C18</f>
        <v>0.29670959189470697</v>
      </c>
      <c r="M82" s="26"/>
      <c r="N82" s="79"/>
    </row>
    <row r="83" spans="1:14">
      <c r="A83" s="221"/>
      <c r="B83" s="14">
        <v>1986</v>
      </c>
      <c r="C83" s="26">
        <f>'Revenue, Surplus measures'!C19/'Nominal GDP'!$C19</f>
        <v>-2.4311691506590953E-2</v>
      </c>
      <c r="D83" s="26"/>
      <c r="E83" s="26"/>
      <c r="F83" s="26"/>
      <c r="G83" s="26"/>
      <c r="H83" s="26"/>
      <c r="I83" s="26">
        <f>'Revenue, Surplus measures'!I19/'Nominal GDP'!$C19</f>
        <v>0.29184485126796367</v>
      </c>
      <c r="J83" s="26"/>
      <c r="K83" s="26"/>
      <c r="L83" s="26">
        <f>'Revenue, Surplus measures'!L19/'Nominal GDP'!$C19</f>
        <v>0.32393653006416695</v>
      </c>
      <c r="M83" s="26"/>
      <c r="N83" s="79"/>
    </row>
    <row r="84" spans="1:14">
      <c r="A84" s="221"/>
      <c r="B84" s="64" t="s">
        <v>63</v>
      </c>
      <c r="C84" s="26">
        <f>'Revenue, Surplus measures'!C20/'Nominal GDP'!$C20</f>
        <v>-3.1585940330957844E-2</v>
      </c>
      <c r="D84" s="26"/>
      <c r="E84" s="26"/>
      <c r="F84" s="26"/>
      <c r="G84" s="26"/>
      <c r="H84" s="26"/>
      <c r="I84" s="26">
        <f>'Revenue, Surplus measures'!I20/'Nominal GDP'!$C20</f>
        <v>0.30038306903870376</v>
      </c>
      <c r="J84" s="26"/>
      <c r="K84" s="26"/>
      <c r="L84" s="26">
        <f>'Revenue, Surplus measures'!L20/'Nominal GDP'!$C20</f>
        <v>0.32772246475592293</v>
      </c>
      <c r="M84" s="26"/>
      <c r="N84" s="79"/>
    </row>
    <row r="85" spans="1:14">
      <c r="A85" s="221"/>
      <c r="B85" s="64" t="s">
        <v>64</v>
      </c>
      <c r="C85" s="26">
        <f>'Revenue, Surplus measures'!C21/'Nominal GDP'!$C21</f>
        <v>-2.0286341246336336E-2</v>
      </c>
      <c r="D85" s="26"/>
      <c r="E85" s="26"/>
      <c r="F85" s="26"/>
      <c r="G85" s="26"/>
      <c r="H85" s="26"/>
      <c r="I85" s="26">
        <f>'Revenue, Surplus measures'!I21/'Nominal GDP'!$C21</f>
        <v>0.3303527859192536</v>
      </c>
      <c r="J85" s="26"/>
      <c r="K85" s="26"/>
      <c r="L85" s="26">
        <f>'Revenue, Surplus measures'!L21/'Nominal GDP'!$C21</f>
        <v>0.36189635858640112</v>
      </c>
      <c r="M85" s="26"/>
      <c r="N85" s="79"/>
    </row>
    <row r="86" spans="1:14">
      <c r="A86" s="222"/>
      <c r="B86" s="65" t="s">
        <v>65</v>
      </c>
      <c r="C86" s="27">
        <f>'Revenue, Surplus measures'!C22/'Nominal GDP'!$C22</f>
        <v>-1.3508615441249325E-2</v>
      </c>
      <c r="D86" s="27"/>
      <c r="E86" s="27"/>
      <c r="F86" s="27"/>
      <c r="G86" s="27"/>
      <c r="H86" s="26"/>
      <c r="I86" s="27">
        <f>'Revenue, Surplus measures'!I22/'Nominal GDP'!$C22</f>
        <v>0.32371971852921605</v>
      </c>
      <c r="J86" s="27"/>
      <c r="K86" s="27"/>
      <c r="L86" s="27">
        <f>'Revenue, Surplus measures'!L22/'Nominal GDP'!$C22</f>
        <v>0.36066488269690922</v>
      </c>
      <c r="M86" s="27"/>
      <c r="N86" s="80"/>
    </row>
    <row r="87" spans="1:14" ht="12.75" customHeight="1">
      <c r="A87" s="221" t="s">
        <v>35</v>
      </c>
      <c r="B87" s="64" t="s">
        <v>66</v>
      </c>
      <c r="C87" s="26">
        <f>'Revenue, Surplus measures'!C23/'Nominal GDP'!$C23</f>
        <v>-1.255256853872767E-2</v>
      </c>
      <c r="D87" s="26"/>
      <c r="E87" s="26"/>
      <c r="F87" s="26"/>
      <c r="G87" s="26"/>
      <c r="H87" s="26"/>
      <c r="I87" s="26">
        <f>'Revenue, Surplus measures'!I23/'Nominal GDP'!$C23</f>
        <v>0.34865850412563215</v>
      </c>
      <c r="J87" s="26"/>
      <c r="K87" s="26"/>
      <c r="L87" s="26">
        <f>'Revenue, Surplus measures'!L23/'Nominal GDP'!$C23</f>
        <v>0.37731168485493743</v>
      </c>
      <c r="M87" s="26"/>
      <c r="N87" s="79"/>
    </row>
    <row r="88" spans="1:14">
      <c r="A88" s="221"/>
      <c r="B88" s="64" t="s">
        <v>67</v>
      </c>
      <c r="C88" s="26">
        <f>'Revenue, Surplus measures'!C24/'Nominal GDP'!$C24</f>
        <v>-3.3676062086125412E-2</v>
      </c>
      <c r="D88" s="26"/>
      <c r="E88" s="26"/>
      <c r="F88" s="26"/>
      <c r="G88" s="26"/>
      <c r="H88" s="26"/>
      <c r="I88" s="26">
        <f>'Revenue, Surplus measures'!I24/'Nominal GDP'!$C24</f>
        <v>0.33961742518990506</v>
      </c>
      <c r="J88" s="26"/>
      <c r="K88" s="26"/>
      <c r="L88" s="26">
        <f>'Revenue, Surplus measures'!L24/'Nominal GDP'!$C24</f>
        <v>0.38191656024960835</v>
      </c>
      <c r="M88" s="26"/>
      <c r="N88" s="79"/>
    </row>
    <row r="89" spans="1:14">
      <c r="A89" s="221"/>
      <c r="B89" s="44" t="s">
        <v>68</v>
      </c>
      <c r="C89" s="26">
        <f>'Revenue, Surplus measures'!C25/'Nominal GDP'!$C25</f>
        <v>-3.2863605636732358E-2</v>
      </c>
      <c r="D89" s="26"/>
      <c r="E89" s="26"/>
      <c r="F89" s="26"/>
      <c r="G89" s="26"/>
      <c r="H89" s="26"/>
      <c r="I89" s="26">
        <f>'Revenue, Surplus measures'!I25/'Nominal GDP'!$C25</f>
        <v>0.32295512453850556</v>
      </c>
      <c r="J89" s="26"/>
      <c r="K89" s="26"/>
      <c r="L89" s="26">
        <f>'Revenue, Surplus measures'!L25/'Nominal GDP'!$C25</f>
        <v>0.35925068899173213</v>
      </c>
      <c r="M89" s="26"/>
      <c r="N89" s="79"/>
    </row>
    <row r="90" spans="1:14">
      <c r="A90" s="221"/>
      <c r="B90" s="44" t="s">
        <v>69</v>
      </c>
      <c r="C90" s="26">
        <f>'Revenue, Surplus measures'!C26/'Nominal GDP'!$C26</f>
        <v>-2.2974454624506924E-2</v>
      </c>
      <c r="D90" s="26"/>
      <c r="E90" s="26"/>
      <c r="F90" s="26"/>
      <c r="G90" s="26"/>
      <c r="H90" s="26"/>
      <c r="I90" s="26">
        <f>'Revenue, Surplus measures'!I26/'Nominal GDP'!$C26</f>
        <v>0.3274143341440976</v>
      </c>
      <c r="J90" s="26"/>
      <c r="K90" s="26"/>
      <c r="L90" s="26">
        <f>'Revenue, Surplus measures'!L26/'Nominal GDP'!$C26</f>
        <v>0.34819594449835539</v>
      </c>
      <c r="M90" s="26"/>
      <c r="N90" s="79"/>
    </row>
    <row r="91" spans="1:14" ht="12.75" customHeight="1">
      <c r="A91" s="216" t="s">
        <v>36</v>
      </c>
      <c r="B91" s="43" t="s">
        <v>47</v>
      </c>
      <c r="C91" s="25"/>
      <c r="D91" s="25">
        <f>'Revenue, Surplus measures'!D27/'Nominal GDP'!$C27</f>
        <v>8.775906359335589E-3</v>
      </c>
      <c r="E91" s="25"/>
      <c r="F91" s="25">
        <f>'Revenue, Surplus measures'!F27/'Nominal GDP'!$C27</f>
        <v>-6.0094617056642369E-3</v>
      </c>
      <c r="G91" s="25">
        <f>'Revenue, Surplus measures'!G27/'Nominal GDP'!$C27</f>
        <v>7.8925038648859133E-3</v>
      </c>
      <c r="H91" s="25"/>
      <c r="I91" s="45">
        <f>'Revenue, Surplus measures'!I27/'Nominal GDP'!$C27</f>
        <v>0.32047750229568411</v>
      </c>
      <c r="J91" s="45">
        <f>'Revenue, Surplus measures'!J27/'Nominal GDP'!$C27</f>
        <v>0.30851669746951682</v>
      </c>
      <c r="K91" s="45"/>
      <c r="L91" s="45"/>
      <c r="M91" s="45">
        <f>'Revenue, Surplus measures'!M27/'Nominal GDP'!$C27</f>
        <v>0.33732026827538908</v>
      </c>
      <c r="N91" s="81"/>
    </row>
    <row r="92" spans="1:14">
      <c r="A92" s="217"/>
      <c r="B92" s="44" t="s">
        <v>48</v>
      </c>
      <c r="C92" s="26"/>
      <c r="D92" s="26">
        <f>'Revenue, Surplus measures'!D28/'Nominal GDP'!$C28</f>
        <v>2.9326310978595602E-2</v>
      </c>
      <c r="E92" s="26"/>
      <c r="F92" s="26">
        <f>'Revenue, Surplus measures'!F28/'Nominal GDP'!$C28</f>
        <v>2.9794226144487849E-2</v>
      </c>
      <c r="G92" s="26">
        <f>'Revenue, Surplus measures'!G28/'Nominal GDP'!$C28</f>
        <v>4.3091722254262922E-3</v>
      </c>
      <c r="H92" s="26"/>
      <c r="I92" s="41">
        <f>'Revenue, Surplus measures'!I28/'Nominal GDP'!$C28</f>
        <v>0.32602805314645744</v>
      </c>
      <c r="J92" s="41">
        <f>'Revenue, Surplus measures'!J28/'Nominal GDP'!$C28</f>
        <v>0.31585361872531204</v>
      </c>
      <c r="K92" s="41"/>
      <c r="L92" s="41"/>
      <c r="M92" s="41">
        <f>'Revenue, Surplus measures'!M28/'Nominal GDP'!$C28</f>
        <v>0.35323242325647192</v>
      </c>
      <c r="N92" s="75"/>
    </row>
    <row r="93" spans="1:14">
      <c r="A93" s="217"/>
      <c r="B93" s="44" t="s">
        <v>49</v>
      </c>
      <c r="C93" s="26"/>
      <c r="D93" s="26">
        <f>'Revenue, Surplus measures'!D29/'Nominal GDP'!$C29</f>
        <v>3.3966054444080025E-2</v>
      </c>
      <c r="E93" s="26"/>
      <c r="F93" s="26">
        <f>'Revenue, Surplus measures'!F29/'Nominal GDP'!$C29</f>
        <v>3.0009839291571007E-2</v>
      </c>
      <c r="G93" s="26">
        <f>'Revenue, Surplus measures'!G29/'Nominal GDP'!$C29</f>
        <v>5.0549360446047888E-2</v>
      </c>
      <c r="H93" s="26"/>
      <c r="I93" s="41">
        <f>'Revenue, Surplus measures'!I29/'Nominal GDP'!$C29</f>
        <v>0.33124590029517875</v>
      </c>
      <c r="J93" s="41">
        <f>'Revenue, Surplus measures'!J29/'Nominal GDP'!$C29</f>
        <v>0.31745039357166283</v>
      </c>
      <c r="K93" s="41"/>
      <c r="L93" s="41"/>
      <c r="M93" s="41">
        <f>'Revenue, Surplus measures'!M29/'Nominal GDP'!$C29</f>
        <v>0.34641480813381437</v>
      </c>
      <c r="N93" s="75"/>
    </row>
    <row r="94" spans="1:14" ht="12.75" customHeight="1">
      <c r="A94" s="217"/>
      <c r="B94" s="15">
        <v>1997</v>
      </c>
      <c r="C94" s="26"/>
      <c r="D94" s="26">
        <f>'Revenue, Surplus measures'!D30/'Nominal GDP'!$C30</f>
        <v>1.8245923314235347E-2</v>
      </c>
      <c r="E94" s="26"/>
      <c r="F94" s="26">
        <f>'Revenue, Surplus measures'!F30/'Nominal GDP'!$C30</f>
        <v>1.7638705254394985E-2</v>
      </c>
      <c r="G94" s="26">
        <f>'Revenue, Surplus measures'!G30/'Nominal GDP'!$C30</f>
        <v>3.8323294647666616E-2</v>
      </c>
      <c r="H94" s="26"/>
      <c r="I94" s="41">
        <f>'Revenue, Surplus measures'!I30/'Nominal GDP'!$C30</f>
        <v>0.31076832672249155</v>
      </c>
      <c r="J94" s="41">
        <f>'Revenue, Surplus measures'!J30/'Nominal GDP'!$C30</f>
        <v>0.30103325008569609</v>
      </c>
      <c r="K94" s="41"/>
      <c r="L94" s="41"/>
      <c r="M94" s="41">
        <f>'Revenue, Surplus measures'!M30/'Nominal GDP'!$C30</f>
        <v>0.32447933407781243</v>
      </c>
      <c r="N94" s="75">
        <f>'Revenue, Surplus measures'!N30/'Nominal GDP'!$C30</f>
        <v>0.3858867088390876</v>
      </c>
    </row>
    <row r="95" spans="1:14" ht="12.75" customHeight="1">
      <c r="A95" s="217"/>
      <c r="B95" s="15">
        <v>1998</v>
      </c>
      <c r="C95" s="26"/>
      <c r="D95" s="26">
        <f>'Revenue, Surplus measures'!D31/'Nominal GDP'!$C31</f>
        <v>1.9520006100001906E-2</v>
      </c>
      <c r="E95" s="26"/>
      <c r="F95" s="26">
        <f>'Revenue, Surplus measures'!F31/'Nominal GDP'!$C31</f>
        <v>2.2350788234621322E-2</v>
      </c>
      <c r="G95" s="26">
        <f>'Revenue, Surplus measures'!G31/'Nominal GDP'!$C31</f>
        <v>4.6131264416020131E-3</v>
      </c>
      <c r="H95" s="26"/>
      <c r="I95" s="41">
        <f>'Revenue, Surplus measures'!I31/'Nominal GDP'!$C31</f>
        <v>0.3150936922167788</v>
      </c>
      <c r="J95" s="41">
        <f>'Revenue, Surplus measures'!J31/'Nominal GDP'!$C31</f>
        <v>0.30289368840427761</v>
      </c>
      <c r="K95" s="41"/>
      <c r="L95" s="41"/>
      <c r="M95" s="41">
        <f>'Revenue, Surplus measures'!M31/'Nominal GDP'!$C31</f>
        <v>0.32636866284547028</v>
      </c>
      <c r="N95" s="75">
        <f>'Revenue, Surplus measures'!N31/'Nominal GDP'!$C31</f>
        <v>0.39184837080787904</v>
      </c>
    </row>
    <row r="96" spans="1:14">
      <c r="A96" s="217"/>
      <c r="B96" s="15">
        <v>1999</v>
      </c>
      <c r="C96" s="26"/>
      <c r="D96" s="26">
        <f>'Revenue, Surplus measures'!D32/'Nominal GDP'!$C32</f>
        <v>1.5758438389589263E-2</v>
      </c>
      <c r="E96" s="26"/>
      <c r="F96" s="26">
        <f>'Revenue, Surplus measures'!F32/'Nominal GDP'!$C32</f>
        <v>1.1830381899515694E-3</v>
      </c>
      <c r="G96" s="26">
        <f>'Revenue, Surplus measures'!G32/'Nominal GDP'!$C32</f>
        <v>1.8928611039225111E-2</v>
      </c>
      <c r="H96" s="26"/>
      <c r="I96" s="41">
        <f>'Revenue, Surplus measures'!I32/'Nominal GDP'!$C32</f>
        <v>0.29930866205774703</v>
      </c>
      <c r="J96" s="41">
        <f>'Revenue, Surplus measures'!J32/'Nominal GDP'!$C32</f>
        <v>0.2853617508965211</v>
      </c>
      <c r="K96" s="41"/>
      <c r="L96" s="41"/>
      <c r="M96" s="41">
        <f>'Revenue, Surplus measures'!M32/'Nominal GDP'!$C32</f>
        <v>0.30388897397844122</v>
      </c>
      <c r="N96" s="75">
        <f>'Revenue, Surplus measures'!N32/'Nominal GDP'!$C32</f>
        <v>0.36938122877529139</v>
      </c>
    </row>
    <row r="97" spans="1:14">
      <c r="A97" s="217"/>
      <c r="B97" s="15">
        <v>2000</v>
      </c>
      <c r="C97" s="26"/>
      <c r="D97" s="26">
        <f>'Revenue, Surplus measures'!D33/'Nominal GDP'!$C33</f>
        <v>1.2249529058815321E-2</v>
      </c>
      <c r="E97" s="26"/>
      <c r="F97" s="26">
        <f>'Revenue, Surplus measures'!F33/'Nominal GDP'!$C33</f>
        <v>5.1766901555850287E-3</v>
      </c>
      <c r="G97" s="26">
        <f>'Revenue, Surplus measures'!G33/'Nominal GDP'!$C33</f>
        <v>-3.3663573571478408E-3</v>
      </c>
      <c r="H97" s="26"/>
      <c r="I97" s="41">
        <f>'Revenue, Surplus measures'!I33/'Nominal GDP'!$C33</f>
        <v>0.29533244959185095</v>
      </c>
      <c r="J97" s="41">
        <f>'Revenue, Surplus measures'!J33/'Nominal GDP'!$C33</f>
        <v>0.28429149515105001</v>
      </c>
      <c r="K97" s="41"/>
      <c r="L97" s="41"/>
      <c r="M97" s="41">
        <f>'Revenue, Surplus measures'!M33/'Nominal GDP'!$C33</f>
        <v>0.30476458448850097</v>
      </c>
      <c r="N97" s="75">
        <f>'Revenue, Surplus measures'!N33/'Nominal GDP'!$C33</f>
        <v>0.36289965739717323</v>
      </c>
    </row>
    <row r="98" spans="1:14">
      <c r="A98" s="217"/>
      <c r="B98" s="15" t="s">
        <v>91</v>
      </c>
      <c r="C98" s="26"/>
      <c r="D98" s="26">
        <f>'Revenue, Surplus measures'!D34/'Nominal GDP'!$C34</f>
        <v>9.8808598384734353E-3</v>
      </c>
      <c r="E98" s="26"/>
      <c r="F98" s="26">
        <f>'Revenue, Surplus measures'!F34/'Nominal GDP'!$C34</f>
        <v>1.1631958366405083E-2</v>
      </c>
      <c r="G98" s="26">
        <f>'Revenue, Surplus measures'!G34/'Nominal GDP'!$C34</f>
        <v>2.8557634871408818E-3</v>
      </c>
      <c r="H98" s="26"/>
      <c r="I98" s="41">
        <f>'Revenue, Surplus measures'!I34/'Nominal GDP'!$C34</f>
        <v>0.29662299830618039</v>
      </c>
      <c r="J98" s="41">
        <f>'Revenue, Surplus measures'!J34/'Nominal GDP'!$C34</f>
        <v>0.2892176517277778</v>
      </c>
      <c r="K98" s="41"/>
      <c r="L98" s="41"/>
      <c r="M98" s="41">
        <f>'Revenue, Surplus measures'!M34/'Nominal GDP'!$C34</f>
        <v>0.30964617067630412</v>
      </c>
      <c r="N98" s="75">
        <f>'Revenue, Surplus measures'!N34/'Nominal GDP'!$C34</f>
        <v>0.36772699942050507</v>
      </c>
    </row>
    <row r="99" spans="1:14">
      <c r="A99" s="217"/>
      <c r="B99" s="15" t="s">
        <v>92</v>
      </c>
      <c r="C99" s="26"/>
      <c r="D99" s="26">
        <f>'Revenue, Surplus measures'!D35/'Nominal GDP'!$C35</f>
        <v>1.7595732282616263E-2</v>
      </c>
      <c r="E99" s="26"/>
      <c r="F99" s="26">
        <f>'Revenue, Surplus measures'!F35/'Nominal GDP'!$C35</f>
        <v>1.901768652409137E-2</v>
      </c>
      <c r="G99" s="26">
        <f>'Revenue, Surplus measures'!G35/'Nominal GDP'!$C35</f>
        <v>1.6622673018169506E-3</v>
      </c>
      <c r="H99" s="26"/>
      <c r="I99" s="41">
        <f>'Revenue, Surplus measures'!I35/'Nominal GDP'!$C35</f>
        <v>0.2990695920518997</v>
      </c>
      <c r="J99" s="41">
        <f>'Revenue, Surplus measures'!J35/'Nominal GDP'!$C35</f>
        <v>0.28327035700268577</v>
      </c>
      <c r="K99" s="41"/>
      <c r="L99" s="41"/>
      <c r="M99" s="41">
        <f>'Revenue, Surplus measures'!M35/'Nominal GDP'!$C35</f>
        <v>0.30740158949971064</v>
      </c>
      <c r="N99" s="75">
        <f>'Revenue, Surplus measures'!N35/'Nominal GDP'!$C35</f>
        <v>0.38227269452268225</v>
      </c>
    </row>
    <row r="100" spans="1:14">
      <c r="A100" s="217"/>
      <c r="B100" s="15" t="s">
        <v>93</v>
      </c>
      <c r="C100" s="26"/>
      <c r="D100" s="26">
        <f>'Revenue, Surplus measures'!D36/'Nominal GDP'!$C36</f>
        <v>1.1817220140549436E-2</v>
      </c>
      <c r="E100" s="26"/>
      <c r="F100" s="26">
        <f>'Revenue, Surplus measures'!F36/'Nominal GDP'!$C36</f>
        <v>3.1827017772788312E-2</v>
      </c>
      <c r="G100" s="26">
        <f>'Revenue, Surplus measures'!G36/'Nominal GDP'!$C36</f>
        <v>8.8718143115413782E-3</v>
      </c>
      <c r="H100" s="26"/>
      <c r="I100" s="41">
        <f>'Revenue, Surplus measures'!I36/'Nominal GDP'!$C36</f>
        <v>0.29044439260512045</v>
      </c>
      <c r="J100" s="41">
        <f>'Revenue, Surplus measures'!J36/'Nominal GDP'!$C36</f>
        <v>0.29537236834431679</v>
      </c>
      <c r="K100" s="41"/>
      <c r="L100" s="41"/>
      <c r="M100" s="41">
        <f>'Revenue, Surplus measures'!M36/'Nominal GDP'!$C36</f>
        <v>0.3166763333729436</v>
      </c>
      <c r="N100" s="75">
        <f>'Revenue, Surplus measures'!N36/'Nominal GDP'!$C36</f>
        <v>0.41052745893426623</v>
      </c>
    </row>
    <row r="101" spans="1:14">
      <c r="A101" s="217"/>
      <c r="B101" s="15" t="s">
        <v>94</v>
      </c>
      <c r="C101" s="26"/>
      <c r="D101" s="26">
        <f>'Revenue, Surplus measures'!D37/'Nominal GDP'!$C37</f>
        <v>4.9529615084877902E-2</v>
      </c>
      <c r="E101" s="26"/>
      <c r="F101" s="26">
        <f>'Revenue, Surplus measures'!F37/'Nominal GDP'!$C37</f>
        <v>3.7767205299359653E-2</v>
      </c>
      <c r="G101" s="26">
        <f>'Revenue, Surplus measures'!G37/'Nominal GDP'!$C37</f>
        <v>3.5238708365804899E-3</v>
      </c>
      <c r="H101" s="26"/>
      <c r="I101" s="41">
        <f>'Revenue, Surplus measures'!I37/'Nominal GDP'!$C37</f>
        <v>0.28988581303154543</v>
      </c>
      <c r="J101" s="41">
        <f>'Revenue, Surplus measures'!J37/'Nominal GDP'!$C37</f>
        <v>0.29382306102395556</v>
      </c>
      <c r="K101" s="41"/>
      <c r="L101" s="41"/>
      <c r="M101" s="41">
        <f>'Revenue, Surplus measures'!M37/'Nominal GDP'!$C37</f>
        <v>0.31321432390314041</v>
      </c>
      <c r="N101" s="75">
        <f>'Revenue, Surplus measures'!N37/'Nominal GDP'!$C37</f>
        <v>0.39835924986796933</v>
      </c>
    </row>
    <row r="102" spans="1:14" ht="12.75" customHeight="1">
      <c r="A102" s="211" t="s">
        <v>86</v>
      </c>
      <c r="B102" s="17" t="s">
        <v>95</v>
      </c>
      <c r="C102" s="25"/>
      <c r="D102" s="25">
        <f>'Revenue, Surplus measures'!D38/'Nominal GDP'!$C38</f>
        <v>3.7823969248037347E-2</v>
      </c>
      <c r="E102" s="25"/>
      <c r="F102" s="25">
        <f>'Revenue, Surplus measures'!F38/'Nominal GDP'!$C38</f>
        <v>4.5118944471725667E-2</v>
      </c>
      <c r="G102" s="25">
        <f>'Revenue, Surplus measures'!G38/'Nominal GDP'!$C38</f>
        <v>1.9795539626155111E-2</v>
      </c>
      <c r="H102" s="25"/>
      <c r="I102" s="45">
        <f>'Revenue, Surplus measures'!I38/'Nominal GDP'!$C38</f>
        <v>0.29889096509633106</v>
      </c>
      <c r="J102" s="45">
        <f>'Revenue, Surplus measures'!J38/'Nominal GDP'!$C38</f>
        <v>0.30272379992729731</v>
      </c>
      <c r="K102" s="45"/>
      <c r="L102" s="45"/>
      <c r="M102" s="45">
        <f>'Revenue, Surplus measures'!M38/'Nominal GDP'!$C38</f>
        <v>0.32403079022722781</v>
      </c>
      <c r="N102" s="81">
        <f>'Revenue, Surplus measures'!N38/'Nominal GDP'!$C38</f>
        <v>0.41300867968087346</v>
      </c>
    </row>
    <row r="103" spans="1:14">
      <c r="A103" s="212"/>
      <c r="B103" s="15" t="s">
        <v>96</v>
      </c>
      <c r="C103" s="26"/>
      <c r="D103" s="26">
        <f>'Revenue, Surplus measures'!D39/'Nominal GDP'!$C39</f>
        <v>5.8016934264849905E-2</v>
      </c>
      <c r="E103" s="26"/>
      <c r="F103" s="26">
        <f>'Revenue, Surplus measures'!F39/'Nominal GDP'!$C39</f>
        <v>4.3116235143722287E-2</v>
      </c>
      <c r="G103" s="26">
        <f>'Revenue, Surplus measures'!G39/'Nominal GDP'!$C39</f>
        <v>1.8149979022637309E-2</v>
      </c>
      <c r="H103" s="26"/>
      <c r="I103" s="41">
        <f>'Revenue, Surplus measures'!I39/'Nominal GDP'!$C39</f>
        <v>0.30223211299806035</v>
      </c>
      <c r="J103" s="41">
        <f>'Revenue, Surplus measures'!J39/'Nominal GDP'!$C39</f>
        <v>0.30993597344083473</v>
      </c>
      <c r="K103" s="41"/>
      <c r="L103" s="41"/>
      <c r="M103" s="41">
        <f>'Revenue, Surplus measures'!M39/'Nominal GDP'!$C39</f>
        <v>0.33745584113143989</v>
      </c>
      <c r="N103" s="75">
        <f>'Revenue, Surplus measures'!N39/'Nominal GDP'!$C39</f>
        <v>0.43045548238813591</v>
      </c>
    </row>
    <row r="104" spans="1:14">
      <c r="A104" s="212"/>
      <c r="B104" s="15" t="s">
        <v>97</v>
      </c>
      <c r="C104" s="26"/>
      <c r="D104" s="26">
        <f>'Revenue, Surplus measures'!D40/'Nominal GDP'!$C40</f>
        <v>4.5731029489730186E-2</v>
      </c>
      <c r="E104" s="26"/>
      <c r="F104" s="26">
        <f>'Revenue, Surplus measures'!F40/'Nominal GDP'!$C40</f>
        <v>3.3406112292423198E-2</v>
      </c>
      <c r="G104" s="26">
        <f>'Revenue, Surplus measures'!G40/'Nominal GDP'!$C40</f>
        <v>1.5922060005586689E-2</v>
      </c>
      <c r="H104" s="26"/>
      <c r="I104" s="41">
        <f>'Revenue, Surplus measures'!I40/'Nominal GDP'!$C40</f>
        <v>0.2973315015078356</v>
      </c>
      <c r="J104" s="41">
        <f>'Revenue, Surplus measures'!J40/'Nominal GDP'!$C40</f>
        <v>0.30485642782626543</v>
      </c>
      <c r="K104" s="41"/>
      <c r="L104" s="41"/>
      <c r="M104" s="41">
        <f>'Revenue, Surplus measures'!M40/'Nominal GDP'!$C40</f>
        <v>0.33047538151946504</v>
      </c>
      <c r="N104" s="75">
        <f>'Revenue, Surplus measures'!N40/'Nominal GDP'!$C40</f>
        <v>0.42136737032328681</v>
      </c>
    </row>
    <row r="105" spans="1:14">
      <c r="A105" s="212"/>
      <c r="B105" s="15" t="s">
        <v>98</v>
      </c>
      <c r="C105" s="26"/>
      <c r="D105" s="26">
        <f>'Revenue, Surplus measures'!D41/'Nominal GDP'!$C41</f>
        <v>1.2618563685636856E-2</v>
      </c>
      <c r="E105" s="100">
        <f>'Revenue, Surplus measures'!E41/'Nominal GDP'!$C41</f>
        <v>3.0662474593495935E-2</v>
      </c>
      <c r="F105" s="26">
        <f>'Revenue, Surplus measures'!F41/'Nominal GDP'!$C41</f>
        <v>2.9836763211382115E-2</v>
      </c>
      <c r="G105" s="26">
        <f>'Revenue, Surplus measures'!G41/'Nominal GDP'!$C41</f>
        <v>1.0887745596205962E-2</v>
      </c>
      <c r="H105" s="26"/>
      <c r="I105" s="41">
        <f>'Revenue, Surplus measures'!I41/'Nominal GDP'!$C41</f>
        <v>0.29200542005420055</v>
      </c>
      <c r="J105" s="41">
        <f>'Revenue, Surplus measures'!J41/'Nominal GDP'!$C41</f>
        <v>0.30036310128726285</v>
      </c>
      <c r="K105" s="41"/>
      <c r="L105" s="41"/>
      <c r="M105" s="41">
        <f>'Revenue, Surplus measures'!M41/'Nominal GDP'!$C41</f>
        <v>0.3259178099593496</v>
      </c>
      <c r="N105" s="75">
        <f>'Revenue, Surplus measures'!N41/'Nominal GDP'!$C41</f>
        <v>0.42732151930894308</v>
      </c>
    </row>
    <row r="106" spans="1:14" s="19" customFormat="1">
      <c r="A106" s="212"/>
      <c r="B106" s="15" t="s">
        <v>99</v>
      </c>
      <c r="C106" s="26"/>
      <c r="D106" s="26">
        <f>'Revenue, Surplus measures'!D42/'Nominal GDP'!$C42</f>
        <v>-5.5325289529537545E-2</v>
      </c>
      <c r="E106" s="100">
        <f>'Revenue, Surplus measures'!E42/'Nominal GDP'!$C42</f>
        <v>-2.0012955755568079E-2</v>
      </c>
      <c r="F106" s="26">
        <f>'Revenue, Surplus measures'!F42/'Nominal GDP'!$C42</f>
        <v>-2.0502746514849086E-2</v>
      </c>
      <c r="G106" s="26">
        <f>'Revenue, Surplus measures'!G42/'Nominal GDP'!$C42</f>
        <v>-4.5497874940092796E-2</v>
      </c>
      <c r="H106" s="26"/>
      <c r="I106" s="41">
        <f>'Revenue, Surplus measures'!I42/'Nominal GDP'!$C42</f>
        <v>0.26922165401812753</v>
      </c>
      <c r="J106" s="41">
        <f>'Revenue, Surplus measures'!J42/'Nominal GDP'!$C42</f>
        <v>0.28798116675532054</v>
      </c>
      <c r="K106" s="41"/>
      <c r="L106" s="41"/>
      <c r="M106" s="41">
        <f>'Revenue, Surplus measures'!M42/'Nominal GDP'!$C42</f>
        <v>0.31173338529679739</v>
      </c>
      <c r="N106" s="75">
        <f>'Revenue, Surplus measures'!N42/'Nominal GDP'!$C42</f>
        <v>0.41447358026511899</v>
      </c>
    </row>
    <row r="107" spans="1:14" s="19" customFormat="1">
      <c r="A107" s="212"/>
      <c r="B107" s="15" t="s">
        <v>100</v>
      </c>
      <c r="C107" s="26"/>
      <c r="D107" s="26">
        <f>'Revenue, Surplus measures'!D43/'Nominal GDP'!$C43</f>
        <v>-2.2847269373815579E-2</v>
      </c>
      <c r="E107" s="100">
        <f>'Revenue, Surplus measures'!E43/'Nominal GDP'!$C43</f>
        <v>-3.8843904861315198E-2</v>
      </c>
      <c r="F107" s="26">
        <f>'Revenue, Surplus measures'!F43/'Nominal GDP'!$C43</f>
        <v>-3.1998338011897401E-2</v>
      </c>
      <c r="G107" s="26">
        <f>'Revenue, Surplus measures'!G43/'Nominal GDP'!$C43</f>
        <v>-4.5603332083464232E-2</v>
      </c>
      <c r="H107" s="26"/>
      <c r="I107" s="41">
        <f>'Revenue, Surplus measures'!I43/'Nominal GDP'!$C43</f>
        <v>0.25387881674554352</v>
      </c>
      <c r="J107" s="41">
        <f>'Revenue, Surplus measures'!J43/'Nominal GDP'!$C43</f>
        <v>0.25712172036036768</v>
      </c>
      <c r="K107" s="41"/>
      <c r="L107" s="41"/>
      <c r="M107" s="41">
        <f>'Revenue, Surplus measures'!M43/'Nominal GDP'!$C43</f>
        <v>0.28252277633085726</v>
      </c>
      <c r="N107" s="75">
        <f>'Revenue, Surplus measures'!N43/'Nominal GDP'!$C43</f>
        <v>0.37360783161222982</v>
      </c>
    </row>
    <row r="108" spans="1:14" s="19" customFormat="1">
      <c r="A108" s="212"/>
      <c r="B108" s="15" t="s">
        <v>101</v>
      </c>
      <c r="C108" s="26"/>
      <c r="D108" s="26">
        <f>'Revenue, Surplus measures'!D44/'Nominal GDP'!$C44</f>
        <v>-6.4817555077941166E-2</v>
      </c>
      <c r="E108" s="100">
        <f>'Revenue, Surplus measures'!E44/'Nominal GDP'!$C44</f>
        <v>-9.6998306786921992E-2</v>
      </c>
      <c r="F108" s="26">
        <f>'Revenue, Surplus measures'!F44/'Nominal GDP'!$C44</f>
        <v>-8.9250280180674088E-2</v>
      </c>
      <c r="G108" s="26">
        <f>'Revenue, Surplus measures'!G44/'Nominal GDP'!$C44</f>
        <v>-6.4735077650072526E-2</v>
      </c>
      <c r="H108" s="26"/>
      <c r="I108" s="41">
        <f>'Revenue, Surplus measures'!I44/'Nominal GDP'!$C44</f>
        <v>0.24460864460476331</v>
      </c>
      <c r="J108" s="41">
        <f>'Revenue, Surplus measures'!J44/'Nominal GDP'!$C44</f>
        <v>0.25013463227196203</v>
      </c>
      <c r="K108" s="41"/>
      <c r="L108" s="41"/>
      <c r="M108" s="41">
        <f>'Revenue, Surplus measures'!M44/'Nominal GDP'!$C44</f>
        <v>0.27750743509754167</v>
      </c>
      <c r="N108" s="75">
        <f>'Revenue, Surplus measures'!N44/'Nominal GDP'!$C44</f>
        <v>0.39126806619541327</v>
      </c>
    </row>
    <row r="109" spans="1:14" s="19" customFormat="1">
      <c r="A109" s="212"/>
      <c r="B109" s="15" t="s">
        <v>102</v>
      </c>
      <c r="C109" s="26"/>
      <c r="D109" s="26">
        <f>'Revenue, Surplus measures'!D45/'Nominal GDP'!$C45</f>
        <v>-6.9226229477724652E-2</v>
      </c>
      <c r="E109" s="100">
        <f>'Revenue, Surplus measures'!E45/'Nominal GDP'!$C45</f>
        <v>-5.5224844674315612E-2</v>
      </c>
      <c r="F109" s="26">
        <f>'Revenue, Surplus measures'!F45/'Nominal GDP'!$C45</f>
        <v>-4.2938199662628435E-2</v>
      </c>
      <c r="G109" s="26">
        <f>'Revenue, Surplus measures'!G45/'Nominal GDP'!$C45</f>
        <v>-4.9462575455521324E-2</v>
      </c>
      <c r="H109" s="26"/>
      <c r="I109" s="41">
        <f>'Revenue, Surplus measures'!I45/'Nominal GDP'!$C45</f>
        <v>0.24899508813019011</v>
      </c>
      <c r="J109" s="41">
        <f>'Revenue, Surplus measures'!J45/'Nominal GDP'!$C45</f>
        <v>0.25596092809710352</v>
      </c>
      <c r="K109" s="41"/>
      <c r="L109" s="41"/>
      <c r="M109" s="41">
        <f>'Revenue, Surplus measures'!M45/'Nominal GDP'!$C45</f>
        <v>0.28080839060750118</v>
      </c>
      <c r="N109" s="75">
        <f>'Revenue, Surplus measures'!N45/'Nominal GDP'!$C45</f>
        <v>0.38453388353710388</v>
      </c>
    </row>
    <row r="110" spans="1:14" s="19" customFormat="1">
      <c r="A110" s="212"/>
      <c r="B110" s="15" t="s">
        <v>103</v>
      </c>
      <c r="C110" s="26"/>
      <c r="D110" s="26">
        <f>'Revenue, Surplus measures'!D46/'Nominal GDP'!$C46</f>
        <v>3.1594603596081815E-2</v>
      </c>
      <c r="E110" s="100">
        <f>'Revenue, Surplus measures'!E46/'Nominal GDP'!$C46</f>
        <v>-2.6717400528325646E-2</v>
      </c>
      <c r="F110" s="26">
        <f>'Revenue, Surplus measures'!F46/'Nominal GDP'!$C46</f>
        <v>-2.0138423144130703E-2</v>
      </c>
      <c r="G110" s="26">
        <f>'Revenue, Surplus measures'!G46/'Nominal GDP'!$C46</f>
        <v>-2.6197287198368488E-2</v>
      </c>
      <c r="H110" s="26"/>
      <c r="I110" s="41">
        <f>'Revenue, Surplus measures'!I46/'Nominal GDP'!$C46</f>
        <v>0.25737853756906331</v>
      </c>
      <c r="J110" s="41">
        <f>'Revenue, Surplus measures'!J46/'Nominal GDP'!$C46</f>
        <v>0.26758918346769595</v>
      </c>
      <c r="K110" s="41"/>
      <c r="L110" s="41"/>
      <c r="M110" s="41">
        <f>'Revenue, Surplus measures'!M46/'Nominal GDP'!$C46</f>
        <v>0.29110378085891697</v>
      </c>
      <c r="N110" s="75">
        <f>'Revenue, Surplus measures'!N46/'Nominal GDP'!$C46</f>
        <v>0.39089710424622348</v>
      </c>
    </row>
    <row r="111" spans="1:14" s="40" customFormat="1">
      <c r="A111" s="212"/>
      <c r="B111" s="15" t="s">
        <v>104</v>
      </c>
      <c r="C111" s="100"/>
      <c r="D111" s="100">
        <f>'Revenue, Surplus measures'!D47/'Nominal GDP'!$C47</f>
        <v>1.2394149994939442E-2</v>
      </c>
      <c r="E111" s="100">
        <f>'Revenue, Surplus measures'!E47/'Nominal GDP'!$C47</f>
        <v>-1.6164265713032623E-2</v>
      </c>
      <c r="F111" s="100">
        <f>'Revenue, Surplus measures'!F47/'Nominal GDP'!$C47</f>
        <v>-1.1816402955365879E-2</v>
      </c>
      <c r="G111" s="100">
        <f>'Revenue, Surplus measures'!G47/'Nominal GDP'!$C47</f>
        <v>-1.7328194055531189E-2</v>
      </c>
      <c r="H111" s="100"/>
      <c r="I111" s="100">
        <f>'Revenue, Surplus measures'!I47/'Nominal GDP'!$C47</f>
        <v>0.2524079821868358</v>
      </c>
      <c r="J111" s="100">
        <f>'Revenue, Surplus measures'!J47/'Nominal GDP'!$C47</f>
        <v>0.25961927735231605</v>
      </c>
      <c r="K111" s="100"/>
      <c r="L111" s="100"/>
      <c r="M111" s="100">
        <f>'Revenue, Surplus measures'!M47/'Nominal GDP'!$C47</f>
        <v>0.28294001551904457</v>
      </c>
      <c r="N111" s="106">
        <f>'Revenue, Surplus measures'!N47/'Nominal GDP'!$C47</f>
        <v>0.37336797004149658</v>
      </c>
    </row>
    <row r="112" spans="1:14" s="40" customFormat="1">
      <c r="A112" s="212"/>
      <c r="B112" s="15" t="s">
        <v>105</v>
      </c>
      <c r="C112" s="100"/>
      <c r="D112" s="100">
        <f>'Revenue, Surplus measures'!D48/'Nominal GDP'!$C48</f>
        <v>2.3471466976853903E-2</v>
      </c>
      <c r="E112" s="100">
        <f>'Revenue, Surplus measures'!E48/'Nominal GDP'!$C48</f>
        <v>1.3543577375311644E-3</v>
      </c>
      <c r="F112" s="100">
        <f>'Revenue, Surplus measures'!F48/'Nominal GDP'!$C48</f>
        <v>1.683796106119826E-3</v>
      </c>
      <c r="G112" s="100">
        <f>'Revenue, Surplus measures'!G48/'Nominal GDP'!$C48</f>
        <v>-7.4306654248331456E-3</v>
      </c>
      <c r="H112" s="100"/>
      <c r="I112" s="100">
        <f>'Revenue, Surplus measures'!I48/'Nominal GDP'!$C48</f>
        <v>0.26414043022210654</v>
      </c>
      <c r="J112" s="100">
        <f>'Revenue, Surplus measures'!J48/'Nominal GDP'!$C48</f>
        <v>0.27101796455893895</v>
      </c>
      <c r="K112" s="100"/>
      <c r="L112" s="100"/>
      <c r="M112" s="100">
        <f>'Revenue, Surplus measures'!M48/'Nominal GDP'!$C48</f>
        <v>0.29370040630732125</v>
      </c>
      <c r="N112" s="106">
        <f>'Revenue, Surplus measures'!N48/'Nominal GDP'!$C48</f>
        <v>0.3815181008081408</v>
      </c>
    </row>
    <row r="113" spans="1:18" s="40" customFormat="1">
      <c r="A113" s="212"/>
      <c r="B113" s="15" t="s">
        <v>106</v>
      </c>
      <c r="C113" s="100"/>
      <c r="D113" s="100">
        <f>'Revenue, Surplus measures'!D49/'Nominal GDP'!$C49</f>
        <v>-2.0736855521781616E-2</v>
      </c>
      <c r="E113" s="100">
        <f>'Revenue, Surplus measures'!E49/'Nominal GDP'!$C49</f>
        <v>8.1920042022162048E-3</v>
      </c>
      <c r="F113" s="100">
        <f>'Revenue, Surplus measures'!F49/'Nominal GDP'!$C49</f>
        <v>7.0719281915407224E-3</v>
      </c>
      <c r="G113" s="100">
        <f>'Revenue, Surplus measures'!G49/'Nominal GDP'!$C49</f>
        <v>-5.1060016762516846E-3</v>
      </c>
      <c r="H113" s="100"/>
      <c r="I113" s="100">
        <f>'Revenue, Surplus measures'!I49/'Nominal GDP'!$C49</f>
        <v>0.26660512685826404</v>
      </c>
      <c r="J113" s="100">
        <f>'Revenue, Surplus measures'!J49/'Nominal GDP'!$C49</f>
        <v>0.27208191231736001</v>
      </c>
      <c r="K113" s="100"/>
      <c r="L113" s="100"/>
      <c r="M113" s="100">
        <f>'Revenue, Surplus measures'!M49/'Nominal GDP'!$C49</f>
        <v>0.29400450347802914</v>
      </c>
      <c r="N113" s="106">
        <f>'Revenue, Surplus measures'!N49/'Nominal GDP'!$C49</f>
        <v>0.37625284364125122</v>
      </c>
    </row>
    <row r="114" spans="1:18" s="40" customFormat="1">
      <c r="A114" s="212"/>
      <c r="B114" s="15" t="s">
        <v>107</v>
      </c>
      <c r="C114" s="100"/>
      <c r="D114" s="100">
        <f>'Revenue, Surplus measures'!D50/'Nominal GDP'!$C50</f>
        <v>4.4644766554665101E-2</v>
      </c>
      <c r="E114" s="100">
        <f>'Revenue, Surplus measures'!E50/'Nominal GDP'!$C50</f>
        <v>1.6865478507660691E-2</v>
      </c>
      <c r="F114" s="100">
        <f>'Revenue, Surplus measures'!F50/'Nominal GDP'!$C50</f>
        <v>1.4748685159611292E-2</v>
      </c>
      <c r="G114" s="100">
        <f>'Revenue, Surplus measures'!G50/'Nominal GDP'!$C50</f>
        <v>9.3298391744505941E-3</v>
      </c>
      <c r="H114" s="100"/>
      <c r="I114" s="100">
        <f>'Revenue, Surplus measures'!I50/'Nominal GDP'!$C50</f>
        <v>0.26495800847442269</v>
      </c>
      <c r="J114" s="100">
        <f>'Revenue, Surplus measures'!J50/'Nominal GDP'!$C50</f>
        <v>0.27418273291069961</v>
      </c>
      <c r="K114" s="100"/>
      <c r="L114" s="151"/>
      <c r="M114" s="100">
        <f>'Revenue, Surplus measures'!M50/'Nominal GDP'!$C50</f>
        <v>0.29643081094208179</v>
      </c>
      <c r="N114" s="106">
        <f>'Revenue, Surplus measures'!N50/'Nominal GDP'!$C50</f>
        <v>0.37486815349651492</v>
      </c>
    </row>
    <row r="115" spans="1:18" s="40" customFormat="1">
      <c r="A115" s="212"/>
      <c r="B115" s="15" t="s">
        <v>108</v>
      </c>
      <c r="C115" s="100"/>
      <c r="D115" s="100">
        <f>'Revenue, Surplus measures'!D51/'Nominal GDP'!$C51</f>
        <v>2.8379342164414956E-2</v>
      </c>
      <c r="E115" s="100">
        <f>'Revenue, Surplus measures'!E51/'Nominal GDP'!$C51</f>
        <v>2.0084570169241742E-2</v>
      </c>
      <c r="F115" s="100">
        <f>'Revenue, Surplus measures'!F51/'Nominal GDP'!$C51</f>
        <v>1.8705488272733727E-2</v>
      </c>
      <c r="G115" s="100">
        <f>'Revenue, Surplus measures'!G51/'Nominal GDP'!$C51</f>
        <v>4.549618217401445E-3</v>
      </c>
      <c r="H115" s="100"/>
      <c r="I115" s="100">
        <f>'Revenue, Surplus measures'!I51/'Nominal GDP'!$C51</f>
        <v>0.26556114774766859</v>
      </c>
      <c r="J115" s="100">
        <f>'Revenue, Surplus measures'!J51/'Nominal GDP'!$C51</f>
        <v>0.27116535800357616</v>
      </c>
      <c r="K115" s="100"/>
      <c r="L115" s="100"/>
      <c r="M115" s="100">
        <f>'Revenue, Surplus measures'!M51/'Nominal GDP'!$C51</f>
        <v>0.29331855101757992</v>
      </c>
      <c r="N115" s="106">
        <f>'Revenue, Surplus measures'!N51/'Nominal GDP'!$C51</f>
        <v>0.37172003285459815</v>
      </c>
    </row>
    <row r="116" spans="1:18" s="40" customFormat="1" ht="14.25">
      <c r="A116" s="212"/>
      <c r="B116" s="109" t="s">
        <v>112</v>
      </c>
      <c r="C116" s="100"/>
      <c r="D116" s="149">
        <f>'Revenue, Surplus measures'!D52/'Nominal GDP'!$C52</f>
        <v>1.2528462799483403E-3</v>
      </c>
      <c r="E116" s="100">
        <f>'Revenue, Surplus measures'!E52/'Nominal GDP'!$C52</f>
        <v>2.738870119455189E-2</v>
      </c>
      <c r="F116" s="149">
        <f>'Revenue, Surplus measures'!F52/'Nominal GDP'!$C52</f>
        <v>2.3926465330941438E-2</v>
      </c>
      <c r="G116" s="149">
        <f>'Revenue, Surplus measures'!G52/'Nominal GDP'!$C52</f>
        <v>-2.2866860122450427E-3</v>
      </c>
      <c r="H116" s="149"/>
      <c r="I116" s="149">
        <f>'Revenue, Surplus measures'!I52/'Nominal GDP'!$C52</f>
        <v>0.26737156715288268</v>
      </c>
      <c r="J116" s="149">
        <f>'Revenue, Surplus measures'!J52/'Nominal GDP'!$C52</f>
        <v>0.27848614944620331</v>
      </c>
      <c r="K116" s="149"/>
      <c r="L116" s="149"/>
      <c r="M116" s="149">
        <f>'Revenue, Surplus measures'!M52/'Nominal GDP'!$C52</f>
        <v>0.30105026522337058</v>
      </c>
      <c r="N116" s="150">
        <f>'Revenue, Surplus measures'!N52/'Nominal GDP'!$C52</f>
        <v>0.3837187955928153</v>
      </c>
    </row>
    <row r="117" spans="1:18" s="40" customFormat="1">
      <c r="A117" s="212"/>
      <c r="B117" s="109" t="s">
        <v>114</v>
      </c>
      <c r="C117" s="100"/>
      <c r="D117" s="100">
        <f>D53/'Nominal GDP'!$C53</f>
        <v>-9.4553123180308771E-2</v>
      </c>
      <c r="E117" s="100">
        <f>'Revenue, Surplus measures'!E53/'Nominal GDP'!$C53</f>
        <v>-6.5790591901292078E-2</v>
      </c>
      <c r="F117" s="172">
        <f>F53/'Nominal GDP'!$C53</f>
        <v>-7.2573613887096516E-2</v>
      </c>
      <c r="G117" s="172">
        <f>G53/'Nominal GDP'!$C53</f>
        <v>-7.4572323381753514E-2</v>
      </c>
      <c r="H117" s="172"/>
      <c r="I117" s="172">
        <f>I53/'Nominal GDP'!$C53</f>
        <v>0.26173966415385341</v>
      </c>
      <c r="J117" s="172">
        <f>J53/'Nominal GDP'!$C53</f>
        <v>0.26786484317212511</v>
      </c>
      <c r="K117" s="172"/>
      <c r="L117" s="172"/>
      <c r="M117" s="172">
        <f>M53/'Nominal GDP'!$C53</f>
        <v>0.28933444547614928</v>
      </c>
      <c r="N117" s="173">
        <f>N53/'Nominal GDP'!$C53</f>
        <v>0.36512802757274831</v>
      </c>
    </row>
    <row r="118" spans="1:18" s="40" customFormat="1">
      <c r="A118" s="212"/>
      <c r="B118" s="109">
        <v>2021</v>
      </c>
      <c r="C118" s="100"/>
      <c r="D118" s="100">
        <f>D54/'Nominal GDP'!$C54</f>
        <v>4.7063038083810009E-2</v>
      </c>
      <c r="E118" s="100">
        <f>'Revenue, Surplus measures'!E54/'Nominal GDP'!$C54</f>
        <v>-7.453079674266342E-3</v>
      </c>
      <c r="F118" s="172">
        <f>F54/'Nominal GDP'!$C54</f>
        <v>-1.3280986054964642E-2</v>
      </c>
      <c r="G118" s="172">
        <f>G54/'Nominal GDP'!$C54</f>
        <v>-4.009634539883733E-2</v>
      </c>
      <c r="H118" s="172"/>
      <c r="I118" s="172">
        <f>I54/'Nominal GDP'!$C54</f>
        <v>0.27779978331022753</v>
      </c>
      <c r="J118" s="172">
        <f>J54/'Nominal GDP'!$C54</f>
        <v>0.28537518785605276</v>
      </c>
      <c r="K118" s="172"/>
      <c r="L118" s="172"/>
      <c r="M118" s="172">
        <f>M54/'Nominal GDP'!$C54</f>
        <v>0.30571897899507205</v>
      </c>
      <c r="N118" s="173">
        <f>N54/'Nominal GDP'!$C54</f>
        <v>0.37668779197781843</v>
      </c>
    </row>
    <row r="119" spans="1:18" s="40" customFormat="1">
      <c r="A119" s="212"/>
      <c r="B119" s="109">
        <v>2022</v>
      </c>
      <c r="C119" s="100"/>
      <c r="D119" s="100">
        <f>D55/'Nominal GDP'!$C55</f>
        <v>-4.6279491833030852E-2</v>
      </c>
      <c r="E119" s="100">
        <f>'Revenue, Surplus measures'!E55/'Nominal GDP'!$C55</f>
        <v>-2.3680930619027835E-2</v>
      </c>
      <c r="F119" s="172">
        <f>F55/'Nominal GDP'!$C55</f>
        <v>-2.6487984606301796E-2</v>
      </c>
      <c r="G119" s="172">
        <f>G55/'Nominal GDP'!$C55</f>
        <v>-7.3915443990116542E-2</v>
      </c>
      <c r="H119" s="172"/>
      <c r="I119" s="172">
        <f>I55/'Nominal GDP'!$C55</f>
        <v>0.28073819780027554</v>
      </c>
      <c r="J119" s="172">
        <f>J55/'Nominal GDP'!$C55</f>
        <v>0.29644348719742858</v>
      </c>
      <c r="K119" s="172"/>
      <c r="L119" s="172"/>
      <c r="M119" s="172">
        <f>M55/'Nominal GDP'!$C55</f>
        <v>0.3211985874532613</v>
      </c>
      <c r="N119" s="173">
        <f>N55/'Nominal GDP'!$C55</f>
        <v>0.38710285789255022</v>
      </c>
    </row>
    <row r="120" spans="1:18" s="40" customFormat="1">
      <c r="A120" s="212"/>
      <c r="B120" s="109">
        <v>2023</v>
      </c>
      <c r="C120" s="100"/>
      <c r="D120" s="100">
        <f>D56/'Nominal GDP'!$C56</f>
        <v>1.325313208299086E-2</v>
      </c>
      <c r="E120" s="100">
        <f>'Revenue, Surplus measures'!E56/'Nominal GDP'!$C56</f>
        <v>-1.793070811228175E-2</v>
      </c>
      <c r="F120" s="172">
        <f>F56/'Nominal GDP'!$C56</f>
        <v>-2.3527360581832673E-2</v>
      </c>
      <c r="G120" s="172">
        <f>G56/'Nominal GDP'!$C56</f>
        <v>-6.3882039403222998E-2</v>
      </c>
      <c r="H120" s="172"/>
      <c r="I120" s="172">
        <f>I56/'Nominal GDP'!$C56</f>
        <v>0.27593713417519738</v>
      </c>
      <c r="J120" s="172">
        <f>J56/'Nominal GDP'!$C56</f>
        <v>0.27985254925402875</v>
      </c>
      <c r="K120" s="172"/>
      <c r="L120" s="172"/>
      <c r="M120" s="172">
        <f>M56/'Nominal GDP'!$C56</f>
        <v>0.30735012080001994</v>
      </c>
      <c r="N120" s="173">
        <f>N56/'Nominal GDP'!$C56</f>
        <v>0.38110787317243267</v>
      </c>
    </row>
    <row r="121" spans="1:18" s="40" customFormat="1">
      <c r="A121" s="213"/>
      <c r="B121" s="162">
        <v>2024</v>
      </c>
      <c r="C121" s="176"/>
      <c r="D121" s="176">
        <f>D57/'Nominal GDP'!$C57</f>
        <v>-1.9915576051787641E-2</v>
      </c>
      <c r="E121" s="192">
        <f>E57/'Nominal GDP'!$C57</f>
        <v>-2.0886951428850324E-2</v>
      </c>
      <c r="F121" s="192">
        <f>F57/'Nominal GDP'!$C57</f>
        <v>-3.0603086021479774E-2</v>
      </c>
      <c r="G121" s="192">
        <f>G57/'Nominal GDP'!$C57</f>
        <v>-4.595462629427436E-2</v>
      </c>
      <c r="H121" s="192"/>
      <c r="I121" s="192">
        <f>I57/'Nominal GDP'!$C57</f>
        <v>0.27627534682624522</v>
      </c>
      <c r="J121" s="192">
        <f>J57/'Nominal GDP'!$C57</f>
        <v>0.28704618556602851</v>
      </c>
      <c r="K121" s="192"/>
      <c r="L121" s="192"/>
      <c r="M121" s="192">
        <f>M57/'Nominal GDP'!$C57</f>
        <v>0.31717310718698738</v>
      </c>
      <c r="N121" s="193">
        <f>N57/'Nominal GDP'!$C57</f>
        <v>0.39842341966987521</v>
      </c>
    </row>
    <row r="122" spans="1:18" s="40" customFormat="1">
      <c r="A122" s="105"/>
      <c r="B122" s="15"/>
      <c r="C122" s="100"/>
      <c r="D122" s="100"/>
      <c r="E122" s="100"/>
      <c r="F122" s="100"/>
      <c r="G122" s="100"/>
      <c r="H122" s="100"/>
      <c r="I122" s="100"/>
      <c r="J122" s="100"/>
      <c r="K122" s="100"/>
      <c r="L122" s="100"/>
      <c r="M122" s="100"/>
      <c r="N122" s="100"/>
      <c r="R122" s="188"/>
    </row>
    <row r="123" spans="1:18">
      <c r="A123" s="134" t="s">
        <v>78</v>
      </c>
      <c r="H123" s="19"/>
    </row>
    <row r="124" spans="1:18">
      <c r="A124" s="134" t="s">
        <v>80</v>
      </c>
      <c r="C124" s="22"/>
      <c r="D124" s="22"/>
      <c r="E124" s="22"/>
      <c r="F124" s="22"/>
      <c r="G124" s="22"/>
      <c r="H124" s="22"/>
      <c r="I124" s="23"/>
      <c r="J124" s="23"/>
      <c r="K124" s="23"/>
      <c r="M124" s="23"/>
      <c r="N124" s="23"/>
    </row>
    <row r="125" spans="1:18">
      <c r="A125" s="134" t="s">
        <v>75</v>
      </c>
      <c r="B125" s="42" t="s">
        <v>74</v>
      </c>
    </row>
    <row r="126" spans="1:18">
      <c r="A126" s="134" t="s">
        <v>109</v>
      </c>
      <c r="B126" s="2"/>
    </row>
    <row r="127" spans="1:18" ht="14.25">
      <c r="A127" s="94" t="s">
        <v>113</v>
      </c>
      <c r="B127" s="2"/>
    </row>
    <row r="128" spans="1:18">
      <c r="B128" s="2"/>
    </row>
    <row r="129" spans="2:2">
      <c r="B129" s="2"/>
    </row>
    <row r="130" spans="2:2">
      <c r="B130" s="2"/>
    </row>
    <row r="131" spans="2:2">
      <c r="B131" s="2"/>
    </row>
    <row r="132" spans="2:2">
      <c r="B132" s="2"/>
    </row>
    <row r="133" spans="2:2">
      <c r="B133" s="2"/>
    </row>
    <row r="134" spans="2:2">
      <c r="B134" s="2"/>
    </row>
    <row r="135" spans="2:2">
      <c r="B135" s="2"/>
    </row>
    <row r="136" spans="2:2">
      <c r="B136" s="2"/>
    </row>
  </sheetData>
  <mergeCells count="13">
    <mergeCell ref="I67:N67"/>
    <mergeCell ref="I3:N3"/>
    <mergeCell ref="A27:A29"/>
    <mergeCell ref="A30:A37"/>
    <mergeCell ref="C3:G3"/>
    <mergeCell ref="A5:A22"/>
    <mergeCell ref="A23:A26"/>
    <mergeCell ref="A38:A57"/>
    <mergeCell ref="A91:A101"/>
    <mergeCell ref="C67:G67"/>
    <mergeCell ref="A69:A86"/>
    <mergeCell ref="A87:A90"/>
    <mergeCell ref="A102:A121"/>
  </mergeCells>
  <phoneticPr fontId="26" type="noConversion"/>
  <hyperlinks>
    <hyperlink ref="C3:F3" location="'Series Descriptions'!A60" display="Surplus/Deficit Measures" xr:uid="{00000000-0004-0000-0400-000000000000}"/>
    <hyperlink ref="C3:G3" location="'Series Descriptions'!A49" display="Surplus/Deficit Measures" xr:uid="{00000000-0004-0000-0400-000001000000}"/>
    <hyperlink ref="I3:N3" location="'Series Descriptions'!A81" display="Tax and Revenue" xr:uid="{00000000-0004-0000-0400-000002000000}"/>
    <hyperlink ref="B125" location="'Series Descriptions'!A144" display="magnitude of difference in 1994 in transition from cash to accrual " xr:uid="{00000000-0004-0000-0400-000003000000}"/>
    <hyperlink ref="B61" location="'Series Descriptions'!A144" display="magnitude of difference in 1994 in transition from cash to accrual " xr:uid="{00000000-0004-0000-0400-000004000000}"/>
    <hyperlink ref="C67:F67" location="'Series Descriptions'!A60" display="Surplus/Deficit Measures" xr:uid="{00000000-0004-0000-0400-000005000000}"/>
    <hyperlink ref="C67:G67" location="'Series Descriptions'!A49" display="Surplus/Deficit Measures" xr:uid="{00000000-0004-0000-0400-000006000000}"/>
    <hyperlink ref="I67:N67" location="'Series Descriptions'!A81" display="Tax and Revenue" xr:uid="{00000000-0004-0000-0400-000007000000}"/>
  </hyperlinks>
  <pageMargins left="0.7" right="0.7" top="0.75" bottom="0.75" header="0.3" footer="0.3"/>
  <pageSetup paperSize="9" scale="82" orientation="portrait" horizontalDpi="300" verticalDpi="300" r:id="rId1"/>
  <rowBreaks count="1" manualBreakCount="1">
    <brk id="6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32"/>
  <sheetViews>
    <sheetView zoomScale="80" zoomScaleNormal="80" workbookViewId="0">
      <pane xSplit="1" ySplit="4" topLeftCell="B5" activePane="bottomRight" state="frozen"/>
      <selection pane="topRight" activeCell="B1" sqref="B1"/>
      <selection pane="bottomLeft" activeCell="A5" sqref="A5"/>
      <selection pane="bottomRight" activeCell="N17" sqref="N17"/>
    </sheetView>
  </sheetViews>
  <sheetFormatPr defaultRowHeight="12.75"/>
  <cols>
    <col min="1" max="1" width="4.7109375" customWidth="1"/>
    <col min="3" max="3" width="12.7109375" bestFit="1" customWidth="1"/>
    <col min="4" max="4" width="14.28515625" customWidth="1"/>
    <col min="5" max="5" width="17.5703125" customWidth="1"/>
    <col min="6" max="6" width="2.28515625" customWidth="1"/>
    <col min="7" max="8" width="12.28515625" bestFit="1" customWidth="1"/>
    <col min="9" max="9" width="2.42578125" customWidth="1"/>
    <col min="10" max="12" width="10.28515625" customWidth="1"/>
    <col min="13" max="13" width="10.28515625" bestFit="1" customWidth="1"/>
  </cols>
  <sheetData>
    <row r="1" spans="1:12" ht="15.75">
      <c r="A1" s="1" t="s">
        <v>19</v>
      </c>
    </row>
    <row r="2" spans="1:12" ht="15.75">
      <c r="A2" s="1"/>
    </row>
    <row r="3" spans="1:12" ht="13.5" customHeight="1">
      <c r="A3" s="71" t="s">
        <v>20</v>
      </c>
      <c r="B3" s="9"/>
      <c r="C3" s="218" t="s">
        <v>2</v>
      </c>
      <c r="D3" s="218"/>
      <c r="E3" s="218"/>
      <c r="F3" s="6"/>
      <c r="G3" s="175" t="s">
        <v>0</v>
      </c>
      <c r="H3" s="30"/>
      <c r="I3" s="4"/>
      <c r="J3" s="218" t="s">
        <v>82</v>
      </c>
      <c r="K3" s="218"/>
      <c r="L3" s="219"/>
    </row>
    <row r="4" spans="1:12" ht="54" customHeight="1">
      <c r="A4" s="73"/>
      <c r="B4" s="10"/>
      <c r="C4" s="7" t="s">
        <v>88</v>
      </c>
      <c r="D4" s="7" t="s">
        <v>7</v>
      </c>
      <c r="E4" s="7" t="s">
        <v>119</v>
      </c>
      <c r="F4" s="7"/>
      <c r="G4" s="7" t="s">
        <v>34</v>
      </c>
      <c r="H4" s="7" t="s">
        <v>85</v>
      </c>
      <c r="I4" s="7"/>
      <c r="J4" s="91" t="s">
        <v>89</v>
      </c>
      <c r="K4" s="91" t="s">
        <v>125</v>
      </c>
      <c r="L4" s="92" t="s">
        <v>124</v>
      </c>
    </row>
    <row r="5" spans="1:12" ht="12.75" customHeight="1">
      <c r="A5" s="220" t="s">
        <v>28</v>
      </c>
      <c r="B5" s="12">
        <v>1972</v>
      </c>
      <c r="C5" s="124"/>
      <c r="D5" s="124">
        <v>3186.5</v>
      </c>
      <c r="E5" s="124">
        <v>3186.5</v>
      </c>
      <c r="F5" s="124"/>
      <c r="G5" s="124"/>
      <c r="H5" s="124"/>
      <c r="I5" s="124"/>
      <c r="J5" s="124">
        <v>405.08300000000008</v>
      </c>
      <c r="K5" s="124"/>
      <c r="L5" s="125"/>
    </row>
    <row r="6" spans="1:12">
      <c r="A6" s="221"/>
      <c r="B6" s="14">
        <v>1973</v>
      </c>
      <c r="C6" s="118"/>
      <c r="D6" s="118">
        <v>3503.1</v>
      </c>
      <c r="E6" s="118">
        <v>3503.1</v>
      </c>
      <c r="F6" s="118"/>
      <c r="G6" s="118"/>
      <c r="H6" s="118"/>
      <c r="I6" s="118"/>
      <c r="J6" s="118">
        <v>466.98300000000017</v>
      </c>
      <c r="K6" s="118"/>
      <c r="L6" s="116"/>
    </row>
    <row r="7" spans="1:12">
      <c r="A7" s="221"/>
      <c r="B7" s="14">
        <v>1974</v>
      </c>
      <c r="C7" s="118"/>
      <c r="D7" s="118">
        <v>3734.5</v>
      </c>
      <c r="E7" s="118">
        <v>3734.5</v>
      </c>
      <c r="F7" s="118"/>
      <c r="G7" s="118"/>
      <c r="H7" s="118"/>
      <c r="I7" s="118"/>
      <c r="J7" s="118">
        <v>408.69499999999999</v>
      </c>
      <c r="K7" s="118"/>
      <c r="L7" s="116"/>
    </row>
    <row r="8" spans="1:12">
      <c r="A8" s="221"/>
      <c r="B8" s="14">
        <v>1975</v>
      </c>
      <c r="C8" s="118"/>
      <c r="D8" s="118">
        <v>4199.7</v>
      </c>
      <c r="E8" s="118">
        <v>4199.7</v>
      </c>
      <c r="F8" s="118"/>
      <c r="G8" s="118"/>
      <c r="H8" s="118"/>
      <c r="I8" s="118"/>
      <c r="J8" s="118">
        <v>501</v>
      </c>
      <c r="K8" s="118"/>
      <c r="L8" s="116"/>
    </row>
    <row r="9" spans="1:12">
      <c r="A9" s="221"/>
      <c r="B9" s="14">
        <v>1976</v>
      </c>
      <c r="C9" s="118"/>
      <c r="D9" s="118">
        <v>5557.9</v>
      </c>
      <c r="E9" s="118">
        <v>5557.9</v>
      </c>
      <c r="F9" s="118"/>
      <c r="G9" s="118"/>
      <c r="H9" s="118"/>
      <c r="I9" s="118"/>
      <c r="J9" s="118">
        <v>985.79999999999927</v>
      </c>
      <c r="K9" s="118"/>
      <c r="L9" s="116"/>
    </row>
    <row r="10" spans="1:12">
      <c r="A10" s="221"/>
      <c r="B10" s="14">
        <v>1977</v>
      </c>
      <c r="C10" s="118"/>
      <c r="D10" s="118">
        <v>6289.2</v>
      </c>
      <c r="E10" s="118">
        <v>6289.2</v>
      </c>
      <c r="F10" s="118"/>
      <c r="G10" s="118"/>
      <c r="H10" s="118"/>
      <c r="I10" s="118"/>
      <c r="J10" s="118">
        <v>1069.4000000000001</v>
      </c>
      <c r="K10" s="118"/>
      <c r="L10" s="116"/>
    </row>
    <row r="11" spans="1:12">
      <c r="A11" s="221"/>
      <c r="B11" s="14">
        <v>1978</v>
      </c>
      <c r="C11" s="118"/>
      <c r="D11" s="118">
        <v>7483.8</v>
      </c>
      <c r="E11" s="118">
        <v>7483.8</v>
      </c>
      <c r="F11" s="118"/>
      <c r="G11" s="118"/>
      <c r="H11" s="118"/>
      <c r="I11" s="118"/>
      <c r="J11" s="118">
        <v>1339.3</v>
      </c>
      <c r="K11" s="118"/>
      <c r="L11" s="116"/>
    </row>
    <row r="12" spans="1:12">
      <c r="A12" s="221"/>
      <c r="B12" s="14">
        <v>1979</v>
      </c>
      <c r="C12" s="118"/>
      <c r="D12" s="118">
        <v>8819.5</v>
      </c>
      <c r="E12" s="118">
        <v>8819.5</v>
      </c>
      <c r="F12" s="118"/>
      <c r="G12" s="118"/>
      <c r="H12" s="118"/>
      <c r="I12" s="118"/>
      <c r="J12" s="118">
        <v>2548.2729999999992</v>
      </c>
      <c r="K12" s="118"/>
      <c r="L12" s="116"/>
    </row>
    <row r="13" spans="1:12">
      <c r="A13" s="221"/>
      <c r="B13" s="14">
        <v>1980</v>
      </c>
      <c r="C13" s="118"/>
      <c r="D13" s="118">
        <v>10346.4</v>
      </c>
      <c r="E13" s="118">
        <v>10346.4</v>
      </c>
      <c r="F13" s="118"/>
      <c r="G13" s="118"/>
      <c r="H13" s="118"/>
      <c r="I13" s="118"/>
      <c r="J13" s="118">
        <v>3226.4</v>
      </c>
      <c r="K13" s="118"/>
      <c r="L13" s="116"/>
    </row>
    <row r="14" spans="1:12">
      <c r="A14" s="221"/>
      <c r="B14" s="14">
        <v>1981</v>
      </c>
      <c r="C14" s="118"/>
      <c r="D14" s="118">
        <v>11617.1</v>
      </c>
      <c r="E14" s="118">
        <v>11617.1</v>
      </c>
      <c r="F14" s="118"/>
      <c r="G14" s="118"/>
      <c r="H14" s="118"/>
      <c r="I14" s="118"/>
      <c r="J14" s="118">
        <v>4063.7290000000003</v>
      </c>
      <c r="K14" s="118"/>
      <c r="L14" s="116"/>
    </row>
    <row r="15" spans="1:12">
      <c r="A15" s="221"/>
      <c r="B15" s="14">
        <v>1982</v>
      </c>
      <c r="C15" s="118"/>
      <c r="D15" s="118">
        <v>14381.4</v>
      </c>
      <c r="E15" s="118">
        <v>14381.4</v>
      </c>
      <c r="F15" s="118"/>
      <c r="G15" s="118"/>
      <c r="H15" s="118"/>
      <c r="I15" s="118"/>
      <c r="J15" s="118">
        <v>5903.384</v>
      </c>
      <c r="K15" s="118"/>
      <c r="L15" s="116"/>
    </row>
    <row r="16" spans="1:12">
      <c r="A16" s="221"/>
      <c r="B16" s="14">
        <v>1983</v>
      </c>
      <c r="C16" s="118"/>
      <c r="D16" s="118">
        <v>18732.8</v>
      </c>
      <c r="E16" s="118">
        <v>18732.8</v>
      </c>
      <c r="F16" s="118"/>
      <c r="G16" s="118"/>
      <c r="H16" s="118"/>
      <c r="I16" s="118"/>
      <c r="J16" s="118">
        <v>8959.4</v>
      </c>
      <c r="K16" s="118"/>
      <c r="L16" s="116"/>
    </row>
    <row r="17" spans="1:12">
      <c r="A17" s="221"/>
      <c r="B17" s="14">
        <v>1984</v>
      </c>
      <c r="C17" s="118"/>
      <c r="D17" s="118">
        <v>21878.7</v>
      </c>
      <c r="E17" s="118">
        <v>21878.7</v>
      </c>
      <c r="F17" s="118"/>
      <c r="G17" s="118"/>
      <c r="H17" s="118"/>
      <c r="I17" s="118"/>
      <c r="J17" s="118">
        <v>11029.37</v>
      </c>
      <c r="K17" s="118"/>
      <c r="L17" s="116"/>
    </row>
    <row r="18" spans="1:12">
      <c r="A18" s="221"/>
      <c r="B18" s="14">
        <v>1985</v>
      </c>
      <c r="C18" s="118"/>
      <c r="D18" s="118">
        <v>28246.3</v>
      </c>
      <c r="E18" s="118">
        <v>28246.3</v>
      </c>
      <c r="F18" s="118"/>
      <c r="G18" s="118"/>
      <c r="H18" s="118"/>
      <c r="I18" s="118"/>
      <c r="J18" s="118">
        <v>16063.1</v>
      </c>
      <c r="K18" s="118"/>
      <c r="L18" s="116"/>
    </row>
    <row r="19" spans="1:12">
      <c r="A19" s="221"/>
      <c r="B19" s="14">
        <v>1986</v>
      </c>
      <c r="C19" s="118"/>
      <c r="D19" s="118">
        <v>32002.2</v>
      </c>
      <c r="E19" s="118">
        <v>32002.2</v>
      </c>
      <c r="F19" s="118"/>
      <c r="G19" s="118"/>
      <c r="H19" s="118"/>
      <c r="I19" s="118"/>
      <c r="J19" s="118">
        <v>19317.900000000001</v>
      </c>
      <c r="K19" s="118"/>
      <c r="L19" s="116"/>
    </row>
    <row r="20" spans="1:12">
      <c r="A20" s="221"/>
      <c r="B20" s="14">
        <v>1987</v>
      </c>
      <c r="C20" s="118"/>
      <c r="D20" s="118">
        <v>42472</v>
      </c>
      <c r="E20" s="118">
        <v>42472</v>
      </c>
      <c r="F20" s="118"/>
      <c r="G20" s="118"/>
      <c r="H20" s="118"/>
      <c r="I20" s="118"/>
      <c r="J20" s="118">
        <v>25399.5</v>
      </c>
      <c r="K20" s="118"/>
      <c r="L20" s="116"/>
    </row>
    <row r="21" spans="1:12">
      <c r="A21" s="221"/>
      <c r="B21" s="14">
        <v>1988</v>
      </c>
      <c r="C21" s="118"/>
      <c r="D21" s="118">
        <v>39068</v>
      </c>
      <c r="E21" s="118">
        <v>39068</v>
      </c>
      <c r="F21" s="118"/>
      <c r="G21" s="118"/>
      <c r="H21" s="118"/>
      <c r="I21" s="118"/>
      <c r="J21" s="118">
        <v>25567</v>
      </c>
      <c r="K21" s="118"/>
      <c r="L21" s="116"/>
    </row>
    <row r="22" spans="1:12">
      <c r="A22" s="222"/>
      <c r="B22" s="31">
        <v>1989</v>
      </c>
      <c r="C22" s="120"/>
      <c r="D22" s="120">
        <v>39721</v>
      </c>
      <c r="E22" s="120">
        <v>39721</v>
      </c>
      <c r="F22" s="120"/>
      <c r="G22" s="120"/>
      <c r="H22" s="120"/>
      <c r="I22" s="120"/>
      <c r="J22" s="120">
        <v>29933.637000000002</v>
      </c>
      <c r="K22" s="120"/>
      <c r="L22" s="117"/>
    </row>
    <row r="23" spans="1:12" ht="12.75" customHeight="1">
      <c r="A23" s="221" t="s">
        <v>35</v>
      </c>
      <c r="B23" s="14">
        <v>1990</v>
      </c>
      <c r="C23" s="118"/>
      <c r="D23" s="118">
        <v>44347</v>
      </c>
      <c r="E23" s="118">
        <v>44347</v>
      </c>
      <c r="F23" s="118"/>
      <c r="G23" s="118"/>
      <c r="H23" s="118"/>
      <c r="I23" s="118"/>
      <c r="J23" s="124">
        <v>35705.694999999992</v>
      </c>
      <c r="K23" s="124"/>
      <c r="L23" s="125"/>
    </row>
    <row r="24" spans="1:12">
      <c r="A24" s="221"/>
      <c r="B24" s="14">
        <v>1991</v>
      </c>
      <c r="C24" s="118"/>
      <c r="D24" s="118">
        <v>43935</v>
      </c>
      <c r="E24" s="118">
        <v>43935</v>
      </c>
      <c r="F24" s="118"/>
      <c r="G24" s="118"/>
      <c r="H24" s="118"/>
      <c r="I24" s="118"/>
      <c r="J24" s="118">
        <v>34071.669000000002</v>
      </c>
      <c r="K24" s="118"/>
      <c r="L24" s="116"/>
    </row>
    <row r="25" spans="1:12">
      <c r="A25" s="221"/>
      <c r="B25" s="15">
        <v>1992</v>
      </c>
      <c r="C25" s="118"/>
      <c r="D25" s="118">
        <v>47105</v>
      </c>
      <c r="E25" s="118">
        <v>47105</v>
      </c>
      <c r="F25" s="118"/>
      <c r="G25" s="118"/>
      <c r="H25" s="118"/>
      <c r="I25" s="118"/>
      <c r="J25" s="118">
        <v>38414.797999999995</v>
      </c>
      <c r="K25" s="118">
        <v>42171.797999999995</v>
      </c>
      <c r="L25" s="116"/>
    </row>
    <row r="26" spans="1:12">
      <c r="A26" s="222"/>
      <c r="B26" s="16">
        <v>1993</v>
      </c>
      <c r="C26" s="120"/>
      <c r="D26" s="120">
        <v>47478</v>
      </c>
      <c r="E26" s="120">
        <v>47478</v>
      </c>
      <c r="F26" s="120"/>
      <c r="G26" s="120"/>
      <c r="H26" s="120"/>
      <c r="I26" s="120"/>
      <c r="J26" s="120">
        <v>37196</v>
      </c>
      <c r="K26" s="120">
        <v>40262</v>
      </c>
      <c r="L26" s="117"/>
    </row>
    <row r="27" spans="1:12" ht="12.75" customHeight="1">
      <c r="A27" s="216" t="s">
        <v>36</v>
      </c>
      <c r="B27" s="17">
        <v>1994</v>
      </c>
      <c r="C27" s="124">
        <v>47873</v>
      </c>
      <c r="D27" s="124">
        <v>46429</v>
      </c>
      <c r="E27" s="124">
        <v>46429</v>
      </c>
      <c r="F27" s="124"/>
      <c r="G27" s="124">
        <v>-3294.9774436090229</v>
      </c>
      <c r="H27" s="124"/>
      <c r="I27" s="124"/>
      <c r="J27" s="124">
        <v>35423</v>
      </c>
      <c r="K27" s="124">
        <v>38980</v>
      </c>
      <c r="L27" s="125"/>
    </row>
    <row r="28" spans="1:12">
      <c r="A28" s="217"/>
      <c r="B28" s="15">
        <v>1995</v>
      </c>
      <c r="C28" s="118">
        <v>46145</v>
      </c>
      <c r="D28" s="118">
        <v>44529.608999999997</v>
      </c>
      <c r="E28" s="118">
        <v>44529.608999999997</v>
      </c>
      <c r="F28" s="118"/>
      <c r="G28" s="118">
        <v>1438.8045112781965</v>
      </c>
      <c r="H28" s="118"/>
      <c r="I28" s="118"/>
      <c r="J28" s="118">
        <v>32969.508999999998</v>
      </c>
      <c r="K28" s="118">
        <v>38680.508999999998</v>
      </c>
      <c r="L28" s="116"/>
    </row>
    <row r="29" spans="1:12">
      <c r="A29" s="217"/>
      <c r="B29" s="15">
        <v>1996</v>
      </c>
      <c r="C29" s="118">
        <v>43663</v>
      </c>
      <c r="D29" s="118">
        <v>41900.731</v>
      </c>
      <c r="E29" s="118">
        <v>41900.731</v>
      </c>
      <c r="F29" s="118"/>
      <c r="G29" s="118">
        <v>7991.1804511278206</v>
      </c>
      <c r="H29" s="118"/>
      <c r="I29" s="118"/>
      <c r="J29" s="118">
        <v>28986.329000000002</v>
      </c>
      <c r="K29" s="118">
        <v>33835.328999999998</v>
      </c>
      <c r="L29" s="116"/>
    </row>
    <row r="30" spans="1:12">
      <c r="A30" s="217"/>
      <c r="B30" s="15">
        <v>1997</v>
      </c>
      <c r="C30" s="118">
        <v>38968.273000000001</v>
      </c>
      <c r="D30" s="118">
        <v>36236.273000000001</v>
      </c>
      <c r="E30" s="118">
        <v>36236.273000000001</v>
      </c>
      <c r="F30" s="118"/>
      <c r="G30" s="118">
        <v>12167.052631578948</v>
      </c>
      <c r="H30" s="118"/>
      <c r="I30" s="118"/>
      <c r="J30" s="118">
        <v>25561.780999999999</v>
      </c>
      <c r="K30" s="118">
        <v>30316.780999999999</v>
      </c>
      <c r="L30" s="116"/>
    </row>
    <row r="31" spans="1:12">
      <c r="A31" s="217"/>
      <c r="B31" s="15">
        <v>1998</v>
      </c>
      <c r="C31" s="118">
        <v>40593.788</v>
      </c>
      <c r="D31" s="118">
        <v>38474.788</v>
      </c>
      <c r="E31" s="118">
        <v>38474.788</v>
      </c>
      <c r="F31" s="118"/>
      <c r="G31" s="118">
        <v>14573.639097744361</v>
      </c>
      <c r="H31" s="118"/>
      <c r="I31" s="118"/>
      <c r="J31" s="118">
        <v>24635.057000000001</v>
      </c>
      <c r="K31" s="118">
        <v>30472.057000000001</v>
      </c>
      <c r="L31" s="116"/>
    </row>
    <row r="32" spans="1:12">
      <c r="A32" s="217"/>
      <c r="B32" s="15">
        <v>1999</v>
      </c>
      <c r="C32" s="118">
        <v>38715.332999999999</v>
      </c>
      <c r="D32" s="118">
        <v>37307.332999999999</v>
      </c>
      <c r="E32" s="118">
        <v>37307.332999999999</v>
      </c>
      <c r="F32" s="118"/>
      <c r="G32" s="118">
        <v>10792.992481203008</v>
      </c>
      <c r="H32" s="118"/>
      <c r="I32" s="118"/>
      <c r="J32" s="118">
        <v>22274.781999999999</v>
      </c>
      <c r="K32" s="118">
        <v>25922.781999999999</v>
      </c>
      <c r="L32" s="116"/>
    </row>
    <row r="33" spans="1:16">
      <c r="A33" s="217"/>
      <c r="B33" s="15">
        <v>2000</v>
      </c>
      <c r="C33" s="118">
        <v>37526.976000000002</v>
      </c>
      <c r="D33" s="118">
        <v>36579.976000000002</v>
      </c>
      <c r="E33" s="118">
        <v>36579.976000000002</v>
      </c>
      <c r="F33" s="118"/>
      <c r="G33" s="118">
        <v>12605.072781954888</v>
      </c>
      <c r="H33" s="118"/>
      <c r="I33" s="118"/>
      <c r="J33" s="118">
        <v>21900.256000000001</v>
      </c>
      <c r="K33" s="118">
        <v>25895.256000000001</v>
      </c>
      <c r="L33" s="116"/>
    </row>
    <row r="34" spans="1:16">
      <c r="A34" s="217"/>
      <c r="B34" s="15">
        <v>2001</v>
      </c>
      <c r="C34" s="118">
        <v>38129.834000000003</v>
      </c>
      <c r="D34" s="118">
        <v>37193.834000000003</v>
      </c>
      <c r="E34" s="118">
        <v>37193.834000000003</v>
      </c>
      <c r="F34" s="118"/>
      <c r="G34" s="119">
        <v>15450.219323308269</v>
      </c>
      <c r="H34" s="119"/>
      <c r="I34" s="119"/>
      <c r="J34" s="119">
        <v>20292.975999999999</v>
      </c>
      <c r="K34" s="119">
        <v>24907.975999999999</v>
      </c>
      <c r="L34" s="116"/>
    </row>
    <row r="35" spans="1:16">
      <c r="A35" s="217"/>
      <c r="B35" s="15">
        <v>2002</v>
      </c>
      <c r="C35" s="118">
        <v>38492.455999999998</v>
      </c>
      <c r="D35" s="118">
        <v>36650.485999999997</v>
      </c>
      <c r="E35" s="118">
        <v>36650.485999999997</v>
      </c>
      <c r="F35" s="118"/>
      <c r="G35" s="119">
        <v>22824.599465563912</v>
      </c>
      <c r="H35" s="119">
        <v>22719</v>
      </c>
      <c r="I35" s="119"/>
      <c r="J35" s="119">
        <v>19665.752</v>
      </c>
      <c r="K35" s="119">
        <v>25387.752</v>
      </c>
      <c r="L35" s="116"/>
    </row>
    <row r="36" spans="1:16">
      <c r="A36" s="217"/>
      <c r="B36" s="15">
        <v>2003</v>
      </c>
      <c r="C36" s="118">
        <v>39327.22</v>
      </c>
      <c r="D36" s="118">
        <v>36617.22</v>
      </c>
      <c r="E36" s="118">
        <v>36617.22</v>
      </c>
      <c r="F36" s="118"/>
      <c r="G36" s="119">
        <v>28012.279936766914</v>
      </c>
      <c r="H36" s="119">
        <v>27918</v>
      </c>
      <c r="I36" s="119"/>
      <c r="J36" s="119">
        <v>17976.723000000002</v>
      </c>
      <c r="K36" s="119">
        <v>24530.723000000002</v>
      </c>
      <c r="L36" s="116"/>
    </row>
    <row r="37" spans="1:16">
      <c r="A37" s="217"/>
      <c r="B37" s="15">
        <v>2004</v>
      </c>
      <c r="C37" s="118">
        <v>37719.796000000002</v>
      </c>
      <c r="D37" s="118">
        <v>36017.288</v>
      </c>
      <c r="E37" s="118">
        <v>36017.288</v>
      </c>
      <c r="F37" s="118"/>
      <c r="G37" s="119">
        <v>39595.001376240602</v>
      </c>
      <c r="H37" s="119">
        <v>39456</v>
      </c>
      <c r="I37" s="119"/>
      <c r="J37" s="119">
        <v>15569.184999999999</v>
      </c>
      <c r="K37" s="119">
        <v>23858.184999999998</v>
      </c>
      <c r="L37" s="116"/>
    </row>
    <row r="38" spans="1:16" ht="12.75" customHeight="1">
      <c r="A38" s="235" t="s">
        <v>86</v>
      </c>
      <c r="B38" s="17">
        <v>2005</v>
      </c>
      <c r="C38" s="126">
        <v>37728.361000000004</v>
      </c>
      <c r="D38" s="126">
        <v>35477.834000000003</v>
      </c>
      <c r="E38" s="126">
        <v>35477.834000000003</v>
      </c>
      <c r="F38" s="126"/>
      <c r="G38" s="126">
        <v>54240.468579624059</v>
      </c>
      <c r="H38" s="126">
        <v>54025</v>
      </c>
      <c r="I38" s="126"/>
      <c r="J38" s="126">
        <v>11092.976000000001</v>
      </c>
      <c r="K38" s="126">
        <v>19878.976000000002</v>
      </c>
      <c r="L38" s="129"/>
    </row>
    <row r="39" spans="1:16">
      <c r="A39" s="236"/>
      <c r="B39" s="15">
        <v>2006</v>
      </c>
      <c r="C39" s="119">
        <v>40003.910000000003</v>
      </c>
      <c r="D39" s="119">
        <v>35866.902000000002</v>
      </c>
      <c r="E39" s="119">
        <v>33902.902000000002</v>
      </c>
      <c r="F39" s="119"/>
      <c r="G39" s="119">
        <v>83971</v>
      </c>
      <c r="H39" s="119">
        <v>83678</v>
      </c>
      <c r="I39" s="119"/>
      <c r="J39" s="119">
        <v>8043.6930000000002</v>
      </c>
      <c r="K39" s="119">
        <v>16162.692999999999</v>
      </c>
      <c r="L39" s="122"/>
    </row>
    <row r="40" spans="1:16">
      <c r="A40" s="236"/>
      <c r="B40" s="15">
        <v>2007</v>
      </c>
      <c r="C40" s="119">
        <v>41898</v>
      </c>
      <c r="D40" s="119">
        <v>36805</v>
      </c>
      <c r="E40" s="119">
        <v>30647</v>
      </c>
      <c r="F40" s="119"/>
      <c r="G40" s="119">
        <v>96827</v>
      </c>
      <c r="H40" s="119">
        <v>96458</v>
      </c>
      <c r="I40" s="119"/>
      <c r="J40" s="119">
        <v>4109</v>
      </c>
      <c r="K40" s="119">
        <v>13380</v>
      </c>
      <c r="L40" s="122"/>
    </row>
    <row r="41" spans="1:16">
      <c r="A41" s="236"/>
      <c r="B41" s="15">
        <v>2008</v>
      </c>
      <c r="C41" s="119">
        <v>46110</v>
      </c>
      <c r="D41" s="119">
        <v>37745</v>
      </c>
      <c r="E41" s="119">
        <v>31390</v>
      </c>
      <c r="F41" s="119"/>
      <c r="G41" s="119">
        <v>105514</v>
      </c>
      <c r="H41" s="119">
        <v>105132</v>
      </c>
      <c r="I41" s="119"/>
      <c r="J41" s="119">
        <v>-19</v>
      </c>
      <c r="K41" s="119">
        <v>10258</v>
      </c>
      <c r="L41" s="122">
        <v>-9479.9429999999993</v>
      </c>
    </row>
    <row r="42" spans="1:16">
      <c r="A42" s="236"/>
      <c r="B42" s="15">
        <v>2009</v>
      </c>
      <c r="C42" s="119">
        <v>61953</v>
      </c>
      <c r="D42" s="119">
        <v>50973</v>
      </c>
      <c r="E42" s="119">
        <v>43356</v>
      </c>
      <c r="F42" s="119"/>
      <c r="G42" s="119">
        <v>99515</v>
      </c>
      <c r="H42" s="119">
        <v>99068</v>
      </c>
      <c r="I42" s="119"/>
      <c r="J42" s="119">
        <v>6690</v>
      </c>
      <c r="K42" s="119">
        <v>17119</v>
      </c>
      <c r="L42" s="122">
        <v>-1711.009</v>
      </c>
    </row>
    <row r="43" spans="1:16" s="93" customFormat="1">
      <c r="A43" s="236"/>
      <c r="B43" s="88">
        <v>2010</v>
      </c>
      <c r="C43" s="119">
        <v>69733</v>
      </c>
      <c r="D43" s="119">
        <v>58891</v>
      </c>
      <c r="E43" s="119">
        <v>53591</v>
      </c>
      <c r="F43" s="119"/>
      <c r="G43" s="119">
        <v>94988</v>
      </c>
      <c r="H43" s="119">
        <v>94586</v>
      </c>
      <c r="I43" s="119"/>
      <c r="J43" s="119">
        <v>15871</v>
      </c>
      <c r="K43" s="119">
        <v>26738</v>
      </c>
      <c r="L43" s="122">
        <v>5124.8950000000004</v>
      </c>
      <c r="P43"/>
    </row>
    <row r="44" spans="1:16">
      <c r="A44" s="236"/>
      <c r="B44" s="88">
        <v>2011</v>
      </c>
      <c r="C44" s="119">
        <v>90245</v>
      </c>
      <c r="D44" s="119">
        <v>77290</v>
      </c>
      <c r="E44" s="119">
        <v>72420</v>
      </c>
      <c r="F44" s="119"/>
      <c r="G44" s="119">
        <v>80887</v>
      </c>
      <c r="H44" s="119">
        <v>80579</v>
      </c>
      <c r="I44" s="119"/>
      <c r="J44" s="119">
        <v>28049</v>
      </c>
      <c r="K44" s="119">
        <v>40128</v>
      </c>
      <c r="L44" s="122">
        <v>14554.493999999999</v>
      </c>
    </row>
    <row r="45" spans="1:16">
      <c r="A45" s="236"/>
      <c r="B45" s="88">
        <v>2012</v>
      </c>
      <c r="C45" s="119">
        <v>100534</v>
      </c>
      <c r="D45" s="119">
        <v>84168</v>
      </c>
      <c r="E45" s="119">
        <v>79635</v>
      </c>
      <c r="F45" s="119"/>
      <c r="G45" s="119">
        <v>59780</v>
      </c>
      <c r="H45" s="119">
        <v>59348</v>
      </c>
      <c r="I45" s="119"/>
      <c r="J45" s="119">
        <v>37347</v>
      </c>
      <c r="K45" s="119">
        <v>50671</v>
      </c>
      <c r="L45" s="122">
        <v>23893.395</v>
      </c>
    </row>
    <row r="46" spans="1:16">
      <c r="A46" s="236"/>
      <c r="B46" s="88">
        <v>2013</v>
      </c>
      <c r="C46" s="119">
        <v>100087</v>
      </c>
      <c r="D46" s="119">
        <v>84286</v>
      </c>
      <c r="E46" s="119">
        <v>77984</v>
      </c>
      <c r="F46" s="119"/>
      <c r="G46" s="119">
        <v>70011</v>
      </c>
      <c r="H46" s="119">
        <v>68071</v>
      </c>
      <c r="I46" s="119"/>
      <c r="J46" s="119">
        <v>42709</v>
      </c>
      <c r="K46" s="119">
        <v>55835</v>
      </c>
      <c r="L46" s="122">
        <v>25298.398999999998</v>
      </c>
    </row>
    <row r="47" spans="1:16" s="103" customFormat="1">
      <c r="A47" s="236"/>
      <c r="B47" s="88">
        <v>2014</v>
      </c>
      <c r="C47" s="119">
        <v>103419</v>
      </c>
      <c r="D47" s="119">
        <v>88468</v>
      </c>
      <c r="E47" s="119">
        <v>81956</v>
      </c>
      <c r="F47" s="119"/>
      <c r="G47" s="119">
        <v>80697</v>
      </c>
      <c r="H47" s="119">
        <v>75486</v>
      </c>
      <c r="I47" s="119"/>
      <c r="J47" s="119">
        <v>46178</v>
      </c>
      <c r="K47" s="119">
        <v>59931</v>
      </c>
      <c r="L47" s="122">
        <v>25207.866000000002</v>
      </c>
    </row>
    <row r="48" spans="1:16" s="103" customFormat="1">
      <c r="A48" s="236"/>
      <c r="B48" s="88">
        <v>2015</v>
      </c>
      <c r="C48" s="119">
        <v>112580</v>
      </c>
      <c r="D48" s="119">
        <v>93156</v>
      </c>
      <c r="E48" s="119">
        <v>86125</v>
      </c>
      <c r="F48" s="119"/>
      <c r="G48" s="119">
        <v>92236</v>
      </c>
      <c r="H48" s="119">
        <v>86454</v>
      </c>
      <c r="I48" s="119"/>
      <c r="J48" s="119">
        <v>46491</v>
      </c>
      <c r="K48" s="119">
        <v>60631</v>
      </c>
      <c r="L48" s="122">
        <v>22824.858</v>
      </c>
    </row>
    <row r="49" spans="1:14" s="103" customFormat="1">
      <c r="A49" s="236"/>
      <c r="B49" s="88">
        <v>2016</v>
      </c>
      <c r="C49" s="119">
        <v>113956</v>
      </c>
      <c r="D49" s="119">
        <v>93283</v>
      </c>
      <c r="E49" s="119">
        <v>86928</v>
      </c>
      <c r="F49" s="119"/>
      <c r="G49" s="119">
        <v>95521</v>
      </c>
      <c r="H49" s="119">
        <v>89366</v>
      </c>
      <c r="I49" s="119"/>
      <c r="J49" s="119">
        <v>47268</v>
      </c>
      <c r="K49" s="119">
        <v>61880</v>
      </c>
      <c r="L49" s="122">
        <v>23192.832999999999</v>
      </c>
    </row>
    <row r="50" spans="1:14" s="103" customFormat="1">
      <c r="A50" s="236"/>
      <c r="B50" s="88">
        <v>2017</v>
      </c>
      <c r="C50" s="119">
        <v>111806</v>
      </c>
      <c r="D50" s="119">
        <v>92620</v>
      </c>
      <c r="E50" s="119">
        <v>87141</v>
      </c>
      <c r="F50" s="119"/>
      <c r="G50" s="119">
        <v>116472</v>
      </c>
      <c r="H50" s="119">
        <v>110532</v>
      </c>
      <c r="I50" s="119"/>
      <c r="J50" s="119">
        <v>47466</v>
      </c>
      <c r="K50" s="119">
        <v>59480</v>
      </c>
      <c r="L50" s="122">
        <v>16248.603999999999</v>
      </c>
    </row>
    <row r="51" spans="1:14" s="103" customFormat="1">
      <c r="A51" s="236"/>
      <c r="B51" s="88">
        <v>2018</v>
      </c>
      <c r="C51" s="119">
        <v>115652</v>
      </c>
      <c r="D51" s="119">
        <v>95437</v>
      </c>
      <c r="E51" s="119">
        <v>88053</v>
      </c>
      <c r="F51" s="119"/>
      <c r="G51" s="119">
        <v>135637</v>
      </c>
      <c r="H51" s="119">
        <v>129644</v>
      </c>
      <c r="I51" s="119"/>
      <c r="J51" s="119">
        <v>45246</v>
      </c>
      <c r="K51" s="119">
        <v>57495</v>
      </c>
      <c r="L51" s="122">
        <v>11218.778</v>
      </c>
    </row>
    <row r="52" spans="1:14">
      <c r="A52" s="236"/>
      <c r="B52" s="88">
        <v>2019</v>
      </c>
      <c r="C52" s="152">
        <v>110248</v>
      </c>
      <c r="D52" s="152">
        <v>90930</v>
      </c>
      <c r="E52" s="152">
        <v>84449</v>
      </c>
      <c r="F52" s="152"/>
      <c r="G52" s="152">
        <v>143339</v>
      </c>
      <c r="H52" s="152">
        <v>136949</v>
      </c>
      <c r="I52" s="152"/>
      <c r="J52" s="152">
        <v>43891</v>
      </c>
      <c r="K52" s="186">
        <v>57736</v>
      </c>
      <c r="L52" s="153">
        <v>5432.2860000000001</v>
      </c>
    </row>
    <row r="53" spans="1:14">
      <c r="A53" s="236"/>
      <c r="B53" s="88">
        <v>2020</v>
      </c>
      <c r="C53" s="163">
        <v>152717</v>
      </c>
      <c r="D53" s="163">
        <v>124145</v>
      </c>
      <c r="E53" s="163">
        <v>102257</v>
      </c>
      <c r="F53" s="119"/>
      <c r="G53" s="163">
        <v>115943</v>
      </c>
      <c r="H53" s="119">
        <v>110320</v>
      </c>
      <c r="I53" s="163"/>
      <c r="J53" s="119">
        <f>124145-102169+46843</f>
        <v>68819</v>
      </c>
      <c r="K53" s="119">
        <v>83375</v>
      </c>
      <c r="L53" s="164">
        <v>35710.485999999997</v>
      </c>
    </row>
    <row r="54" spans="1:14">
      <c r="A54" s="236"/>
      <c r="B54" s="88">
        <v>2021</v>
      </c>
      <c r="C54" s="163">
        <v>162560</v>
      </c>
      <c r="D54" s="163">
        <v>131256</v>
      </c>
      <c r="E54" s="163">
        <v>100835</v>
      </c>
      <c r="F54" s="119"/>
      <c r="G54" s="163">
        <v>157193</v>
      </c>
      <c r="H54" s="119">
        <v>151469</v>
      </c>
      <c r="I54" s="163"/>
      <c r="J54" s="119">
        <v>83352</v>
      </c>
      <c r="K54" s="119">
        <v>102080</v>
      </c>
      <c r="L54" s="164">
        <v>35921</v>
      </c>
    </row>
    <row r="55" spans="1:14">
      <c r="A55" s="236"/>
      <c r="B55" s="88">
        <v>2022</v>
      </c>
      <c r="C55" s="163">
        <v>203965</v>
      </c>
      <c r="D55" s="163">
        <v>164038</v>
      </c>
      <c r="E55" s="163">
        <v>118950</v>
      </c>
      <c r="F55" s="119"/>
      <c r="G55" s="163">
        <v>174319</v>
      </c>
      <c r="H55" s="119">
        <v>167036</v>
      </c>
      <c r="I55" s="163"/>
      <c r="J55" s="119">
        <v>102770</v>
      </c>
      <c r="K55" s="119">
        <v>128873</v>
      </c>
      <c r="L55" s="164">
        <v>61850</v>
      </c>
    </row>
    <row r="56" spans="1:14">
      <c r="A56" s="236"/>
      <c r="B56" s="88" t="s">
        <v>120</v>
      </c>
      <c r="C56" s="163">
        <v>226755</v>
      </c>
      <c r="D56" s="163"/>
      <c r="E56" s="163">
        <v>135789</v>
      </c>
      <c r="F56" s="119"/>
      <c r="G56" s="163">
        <v>191472</v>
      </c>
      <c r="H56" s="119">
        <v>183514</v>
      </c>
      <c r="I56" s="163"/>
      <c r="J56" s="119"/>
      <c r="K56" s="119">
        <v>155273</v>
      </c>
      <c r="L56" s="164">
        <v>71367</v>
      </c>
    </row>
    <row r="57" spans="1:14">
      <c r="A57" s="237"/>
      <c r="B57" s="104">
        <v>2024</v>
      </c>
      <c r="C57" s="180">
        <v>250943</v>
      </c>
      <c r="D57" s="180"/>
      <c r="E57" s="180">
        <v>175966</v>
      </c>
      <c r="F57" s="121"/>
      <c r="G57" s="180">
        <v>191049</v>
      </c>
      <c r="H57" s="121">
        <v>181818</v>
      </c>
      <c r="I57" s="180"/>
      <c r="J57" s="185"/>
      <c r="K57" s="185">
        <v>175464</v>
      </c>
      <c r="L57" s="198">
        <v>82197</v>
      </c>
      <c r="N57" s="131"/>
    </row>
    <row r="58" spans="1:14">
      <c r="B58" s="46" t="s">
        <v>121</v>
      </c>
    </row>
    <row r="60" spans="1:14" ht="16.5">
      <c r="A60" s="71" t="s">
        <v>21</v>
      </c>
      <c r="B60" s="9"/>
      <c r="C60" s="218" t="s">
        <v>2</v>
      </c>
      <c r="D60" s="218"/>
      <c r="E60" s="218"/>
      <c r="F60" s="6"/>
      <c r="G60" s="175" t="s">
        <v>0</v>
      </c>
      <c r="H60" s="30"/>
      <c r="I60" s="4"/>
      <c r="J60" s="218" t="s">
        <v>82</v>
      </c>
      <c r="K60" s="218"/>
      <c r="L60" s="219"/>
    </row>
    <row r="61" spans="1:14" ht="38.25">
      <c r="A61" s="73"/>
      <c r="B61" s="10"/>
      <c r="C61" s="7" t="s">
        <v>88</v>
      </c>
      <c r="D61" s="7" t="s">
        <v>7</v>
      </c>
      <c r="E61" s="7" t="s">
        <v>119</v>
      </c>
      <c r="F61" s="7"/>
      <c r="G61" s="7" t="s">
        <v>34</v>
      </c>
      <c r="H61" s="7" t="s">
        <v>85</v>
      </c>
      <c r="I61" s="7"/>
      <c r="J61" s="91" t="s">
        <v>89</v>
      </c>
      <c r="K61" s="91" t="s">
        <v>125</v>
      </c>
      <c r="L61" s="92" t="s">
        <v>124</v>
      </c>
    </row>
    <row r="62" spans="1:14" ht="12.75" hidden="1" customHeight="1">
      <c r="A62" s="220" t="s">
        <v>28</v>
      </c>
      <c r="B62" s="12">
        <v>1972</v>
      </c>
      <c r="C62" s="25"/>
      <c r="D62" s="25">
        <f>D5/'Nominal GDP'!$C5</f>
        <v>0.45586552217453508</v>
      </c>
      <c r="E62" s="25">
        <f>E5/'Nominal GDP'!$C5</f>
        <v>0.45586552217453508</v>
      </c>
      <c r="F62" s="25"/>
      <c r="G62" s="25"/>
      <c r="H62" s="25"/>
      <c r="I62" s="25"/>
      <c r="J62" s="25">
        <f>J5/'Nominal GDP'!$C5</f>
        <v>5.795178826895566E-2</v>
      </c>
      <c r="K62" s="25"/>
      <c r="L62" s="78"/>
    </row>
    <row r="63" spans="1:14" hidden="1">
      <c r="A63" s="221"/>
      <c r="B63" s="14">
        <v>1973</v>
      </c>
      <c r="C63" s="26"/>
      <c r="D63" s="26">
        <f>D6/'Nominal GDP'!$C6</f>
        <v>0.43355198019801977</v>
      </c>
      <c r="E63" s="26">
        <f>E6/'Nominal GDP'!$C6</f>
        <v>0.43355198019801977</v>
      </c>
      <c r="F63" s="26"/>
      <c r="G63" s="26"/>
      <c r="H63" s="26"/>
      <c r="I63" s="26"/>
      <c r="J63" s="26">
        <f>J6/'Nominal GDP'!$C6</f>
        <v>5.7794925742574277E-2</v>
      </c>
      <c r="K63" s="26"/>
      <c r="L63" s="79"/>
    </row>
    <row r="64" spans="1:14" hidden="1">
      <c r="A64" s="221"/>
      <c r="B64" s="14">
        <v>1974</v>
      </c>
      <c r="C64" s="26"/>
      <c r="D64" s="26">
        <f>D7/'Nominal GDP'!$C7</f>
        <v>0.39894242068155111</v>
      </c>
      <c r="E64" s="26">
        <f>E7/'Nominal GDP'!$C7</f>
        <v>0.39894242068155111</v>
      </c>
      <c r="F64" s="26"/>
      <c r="G64" s="26"/>
      <c r="H64" s="26"/>
      <c r="I64" s="26"/>
      <c r="J64" s="26">
        <f>J7/'Nominal GDP'!$C7</f>
        <v>4.3659331268026923E-2</v>
      </c>
      <c r="K64" s="26"/>
      <c r="L64" s="79"/>
    </row>
    <row r="65" spans="1:12" hidden="1">
      <c r="A65" s="221"/>
      <c r="B65" s="14">
        <v>1975</v>
      </c>
      <c r="C65" s="26"/>
      <c r="D65" s="26">
        <f>D8/'Nominal GDP'!$C8</f>
        <v>0.41161423110849749</v>
      </c>
      <c r="E65" s="26">
        <f>E8/'Nominal GDP'!$C8</f>
        <v>0.41161423110849749</v>
      </c>
      <c r="F65" s="26"/>
      <c r="G65" s="26"/>
      <c r="H65" s="26"/>
      <c r="I65" s="26"/>
      <c r="J65" s="26">
        <f>J8/'Nominal GDP'!$C8</f>
        <v>4.9103204939723609E-2</v>
      </c>
      <c r="K65" s="26"/>
      <c r="L65" s="79"/>
    </row>
    <row r="66" spans="1:12" hidden="1">
      <c r="A66" s="221"/>
      <c r="B66" s="14">
        <v>1976</v>
      </c>
      <c r="C66" s="26"/>
      <c r="D66" s="26">
        <f>D9/'Nominal GDP'!$C9</f>
        <v>0.48304362941074219</v>
      </c>
      <c r="E66" s="26">
        <f>E9/'Nominal GDP'!$C9</f>
        <v>0.48304362941074219</v>
      </c>
      <c r="F66" s="26"/>
      <c r="G66" s="26"/>
      <c r="H66" s="26"/>
      <c r="I66" s="26"/>
      <c r="J66" s="26">
        <f>J9/'Nominal GDP'!$C9</f>
        <v>8.5677038067095368E-2</v>
      </c>
      <c r="K66" s="26"/>
      <c r="L66" s="79"/>
    </row>
    <row r="67" spans="1:12" hidden="1">
      <c r="A67" s="221"/>
      <c r="B67" s="14">
        <v>1977</v>
      </c>
      <c r="C67" s="26"/>
      <c r="D67" s="26">
        <f>D10/'Nominal GDP'!$C10</f>
        <v>0.4501288290867449</v>
      </c>
      <c r="E67" s="26">
        <f>E10/'Nominal GDP'!$C10</f>
        <v>0.4501288290867449</v>
      </c>
      <c r="F67" s="26"/>
      <c r="G67" s="26"/>
      <c r="H67" s="26"/>
      <c r="I67" s="26"/>
      <c r="J67" s="26">
        <f>J10/'Nominal GDP'!$C10</f>
        <v>7.6538791869453199E-2</v>
      </c>
      <c r="K67" s="26"/>
      <c r="L67" s="79"/>
    </row>
    <row r="68" spans="1:12" hidden="1">
      <c r="A68" s="221"/>
      <c r="B68" s="14">
        <v>1978</v>
      </c>
      <c r="C68" s="26"/>
      <c r="D68" s="26">
        <f>D11/'Nominal GDP'!$C11</f>
        <v>0.4776791983149295</v>
      </c>
      <c r="E68" s="26">
        <f>E11/'Nominal GDP'!$C11</f>
        <v>0.4776791983149295</v>
      </c>
      <c r="F68" s="26"/>
      <c r="G68" s="26"/>
      <c r="H68" s="26"/>
      <c r="I68" s="26"/>
      <c r="J68" s="26">
        <f>J11/'Nominal GDP'!$C11</f>
        <v>8.5485415203931825E-2</v>
      </c>
      <c r="K68" s="26"/>
      <c r="L68" s="79"/>
    </row>
    <row r="69" spans="1:12" hidden="1">
      <c r="A69" s="221"/>
      <c r="B69" s="14">
        <v>1979</v>
      </c>
      <c r="C69" s="26"/>
      <c r="D69" s="26">
        <f>D12/'Nominal GDP'!$C12</f>
        <v>0.49519932622122403</v>
      </c>
      <c r="E69" s="26">
        <f>E12/'Nominal GDP'!$C12</f>
        <v>0.49519932622122403</v>
      </c>
      <c r="F69" s="26"/>
      <c r="G69" s="26"/>
      <c r="H69" s="26"/>
      <c r="I69" s="26"/>
      <c r="J69" s="26">
        <f>J12/'Nominal GDP'!$C12</f>
        <v>0.14308102189781016</v>
      </c>
      <c r="K69" s="26"/>
      <c r="L69" s="79"/>
    </row>
    <row r="70" spans="1:12" hidden="1">
      <c r="A70" s="221"/>
      <c r="B70" s="14">
        <v>1980</v>
      </c>
      <c r="C70" s="26"/>
      <c r="D70" s="26">
        <f>D13/'Nominal GDP'!$C13</f>
        <v>0.50357247152730455</v>
      </c>
      <c r="E70" s="26">
        <f>E13/'Nominal GDP'!$C13</f>
        <v>0.50357247152730455</v>
      </c>
      <c r="F70" s="26"/>
      <c r="G70" s="26"/>
      <c r="H70" s="26"/>
      <c r="I70" s="26"/>
      <c r="J70" s="26">
        <f>J13/'Nominal GDP'!$C13</f>
        <v>0.15703299912391708</v>
      </c>
      <c r="K70" s="26"/>
      <c r="L70" s="79"/>
    </row>
    <row r="71" spans="1:12" hidden="1">
      <c r="A71" s="221"/>
      <c r="B71" s="14">
        <v>1981</v>
      </c>
      <c r="C71" s="26"/>
      <c r="D71" s="26">
        <f>D14/'Nominal GDP'!$C14</f>
        <v>0.48428797732199436</v>
      </c>
      <c r="E71" s="26">
        <f>E14/'Nominal GDP'!$C14</f>
        <v>0.48428797732199436</v>
      </c>
      <c r="F71" s="26"/>
      <c r="G71" s="26"/>
      <c r="H71" s="26"/>
      <c r="I71" s="26"/>
      <c r="J71" s="26">
        <f>J14/'Nominal GDP'!$C14</f>
        <v>0.16940674503918626</v>
      </c>
      <c r="K71" s="26"/>
      <c r="L71" s="79"/>
    </row>
    <row r="72" spans="1:12" hidden="1">
      <c r="A72" s="221"/>
      <c r="B72" s="14">
        <v>1982</v>
      </c>
      <c r="C72" s="26"/>
      <c r="D72" s="26">
        <f>D15/'Nominal GDP'!$C15</f>
        <v>0.49543199669284826</v>
      </c>
      <c r="E72" s="26">
        <f>E15/'Nominal GDP'!$C15</f>
        <v>0.49543199669284826</v>
      </c>
      <c r="F72" s="26"/>
      <c r="G72" s="26"/>
      <c r="H72" s="26"/>
      <c r="I72" s="26"/>
      <c r="J72" s="26">
        <f>J15/'Nominal GDP'!$C15</f>
        <v>0.20336860961829958</v>
      </c>
      <c r="K72" s="26"/>
      <c r="L72" s="79"/>
    </row>
    <row r="73" spans="1:12" hidden="1">
      <c r="A73" s="221"/>
      <c r="B73" s="14">
        <v>1983</v>
      </c>
      <c r="C73" s="26"/>
      <c r="D73" s="26">
        <f>D16/'Nominal GDP'!$C16</f>
        <v>0.56042601567641959</v>
      </c>
      <c r="E73" s="26">
        <f>E16/'Nominal GDP'!$C16</f>
        <v>0.56042601567641959</v>
      </c>
      <c r="F73" s="26"/>
      <c r="G73" s="26"/>
      <c r="H73" s="26"/>
      <c r="I73" s="26"/>
      <c r="J73" s="26">
        <f>J16/'Nominal GDP'!$C16</f>
        <v>0.26803685753604978</v>
      </c>
      <c r="K73" s="26"/>
      <c r="L73" s="79"/>
    </row>
    <row r="74" spans="1:12" hidden="1">
      <c r="A74" s="221"/>
      <c r="B74" s="14">
        <v>1984</v>
      </c>
      <c r="C74" s="26"/>
      <c r="D74" s="26">
        <f>D17/'Nominal GDP'!$C17</f>
        <v>0.58730035164953165</v>
      </c>
      <c r="E74" s="26">
        <f>E17/'Nominal GDP'!$C17</f>
        <v>0.58730035164953165</v>
      </c>
      <c r="F74" s="26"/>
      <c r="G74" s="26"/>
      <c r="H74" s="26"/>
      <c r="I74" s="26"/>
      <c r="J74" s="26">
        <f>J17/'Nominal GDP'!$C17</f>
        <v>0.29606662550667062</v>
      </c>
      <c r="K74" s="26"/>
      <c r="L74" s="79"/>
    </row>
    <row r="75" spans="1:12" hidden="1">
      <c r="A75" s="221"/>
      <c r="B75" s="14">
        <v>1985</v>
      </c>
      <c r="C75" s="26"/>
      <c r="D75" s="26">
        <f>D18/'Nominal GDP'!$C18</f>
        <v>0.66864643499668586</v>
      </c>
      <c r="E75" s="26">
        <f>E18/'Nominal GDP'!$C18</f>
        <v>0.66864643499668586</v>
      </c>
      <c r="F75" s="26"/>
      <c r="G75" s="26"/>
      <c r="H75" s="26"/>
      <c r="I75" s="26"/>
      <c r="J75" s="26">
        <f>J18/'Nominal GDP'!$C18</f>
        <v>0.38024571536786289</v>
      </c>
      <c r="K75" s="26"/>
      <c r="L75" s="79"/>
    </row>
    <row r="76" spans="1:12" hidden="1">
      <c r="A76" s="221"/>
      <c r="B76" s="14">
        <v>1986</v>
      </c>
      <c r="C76" s="26"/>
      <c r="D76" s="26">
        <f>D19/'Nominal GDP'!$C19</f>
        <v>0.65606510998585454</v>
      </c>
      <c r="E76" s="26">
        <f>E19/'Nominal GDP'!$C19</f>
        <v>0.65606510998585454</v>
      </c>
      <c r="F76" s="26"/>
      <c r="G76" s="26"/>
      <c r="H76" s="26"/>
      <c r="I76" s="26"/>
      <c r="J76" s="26">
        <f>J19/'Nominal GDP'!$C19</f>
        <v>0.39602902888538105</v>
      </c>
      <c r="K76" s="26"/>
      <c r="L76" s="79"/>
    </row>
    <row r="77" spans="1:12" hidden="1">
      <c r="A77" s="221"/>
      <c r="B77" s="14">
        <v>1987</v>
      </c>
      <c r="C77" s="26"/>
      <c r="D77" s="26">
        <f>D20/'Nominal GDP'!$C20</f>
        <v>0.73286973927147858</v>
      </c>
      <c r="E77" s="26">
        <f>E20/'Nominal GDP'!$C20</f>
        <v>0.73286973927147858</v>
      </c>
      <c r="F77" s="26"/>
      <c r="G77" s="26"/>
      <c r="H77" s="26"/>
      <c r="I77" s="26"/>
      <c r="J77" s="26">
        <f>J20/'Nominal GDP'!$C20</f>
        <v>0.43827756975480131</v>
      </c>
      <c r="K77" s="26"/>
      <c r="L77" s="79"/>
    </row>
    <row r="78" spans="1:12" hidden="1">
      <c r="A78" s="221"/>
      <c r="B78" s="14">
        <v>1988</v>
      </c>
      <c r="C78" s="26"/>
      <c r="D78" s="26">
        <f>D21/'Nominal GDP'!$C21</f>
        <v>0.59950588488038425</v>
      </c>
      <c r="E78" s="26">
        <f>E21/'Nominal GDP'!$C21</f>
        <v>0.59950588488038425</v>
      </c>
      <c r="F78" s="26"/>
      <c r="G78" s="26"/>
      <c r="H78" s="26"/>
      <c r="I78" s="26"/>
      <c r="J78" s="26">
        <f>J21/'Nominal GDP'!$C21</f>
        <v>0.39233047401292065</v>
      </c>
      <c r="K78" s="26"/>
      <c r="L78" s="79"/>
    </row>
    <row r="79" spans="1:12" hidden="1">
      <c r="A79" s="222"/>
      <c r="B79" s="31">
        <v>1989</v>
      </c>
      <c r="C79" s="27"/>
      <c r="D79" s="27">
        <f>D22/'Nominal GDP'!$C22</f>
        <v>0.56238938679579209</v>
      </c>
      <c r="E79" s="27">
        <f>E22/'Nominal GDP'!$C22</f>
        <v>0.56238938679579209</v>
      </c>
      <c r="F79" s="27"/>
      <c r="G79" s="27"/>
      <c r="H79" s="27"/>
      <c r="I79" s="27"/>
      <c r="J79" s="27">
        <f>J22/'Nominal GDP'!$C22</f>
        <v>0.42381510427727992</v>
      </c>
      <c r="K79" s="27"/>
      <c r="L79" s="80"/>
    </row>
    <row r="80" spans="1:12" ht="12.75" hidden="1" customHeight="1">
      <c r="A80" s="221" t="s">
        <v>35</v>
      </c>
      <c r="B80" s="14">
        <v>1990</v>
      </c>
      <c r="C80" s="26"/>
      <c r="D80" s="26">
        <f>D23/'Nominal GDP'!$C23</f>
        <v>0.59019164226776688</v>
      </c>
      <c r="E80" s="26">
        <f>E23/'Nominal GDP'!$C23</f>
        <v>0.59019164226776688</v>
      </c>
      <c r="F80" s="26"/>
      <c r="G80" s="26"/>
      <c r="H80" s="26"/>
      <c r="I80" s="26"/>
      <c r="J80" s="25">
        <f>J23/'Nominal GDP'!$C23</f>
        <v>0.47518891402714925</v>
      </c>
      <c r="K80" s="25"/>
      <c r="L80" s="78"/>
    </row>
    <row r="81" spans="1:12" hidden="1">
      <c r="A81" s="221"/>
      <c r="B81" s="14">
        <v>1991</v>
      </c>
      <c r="C81" s="26"/>
      <c r="D81" s="26">
        <f>D24/'Nominal GDP'!$C24</f>
        <v>0.5784041390750273</v>
      </c>
      <c r="E81" s="26">
        <f>E24/'Nominal GDP'!$C24</f>
        <v>0.5784041390750273</v>
      </c>
      <c r="F81" s="26"/>
      <c r="G81" s="26"/>
      <c r="H81" s="26"/>
      <c r="I81" s="26"/>
      <c r="J81" s="26">
        <f>J24/'Nominal GDP'!$C24</f>
        <v>0.44855341697494705</v>
      </c>
      <c r="K81" s="26"/>
      <c r="L81" s="79"/>
    </row>
    <row r="82" spans="1:12" hidden="1">
      <c r="A82" s="221"/>
      <c r="B82" s="15">
        <v>1992</v>
      </c>
      <c r="C82" s="26"/>
      <c r="D82" s="26">
        <f>D25/'Nominal GDP'!$C25</f>
        <v>0.61235765170817946</v>
      </c>
      <c r="E82" s="26">
        <f>E25/'Nominal GDP'!$C25</f>
        <v>0.61235765170817946</v>
      </c>
      <c r="F82" s="26"/>
      <c r="G82" s="26"/>
      <c r="H82" s="26"/>
      <c r="I82" s="26"/>
      <c r="J82" s="26">
        <f>J25/'Nominal GDP'!$C25</f>
        <v>0.49938638136342356</v>
      </c>
      <c r="K82" s="26"/>
      <c r="L82" s="79">
        <f>L25/'Nominal GDP'!$C25</f>
        <v>0</v>
      </c>
    </row>
    <row r="83" spans="1:12" hidden="1">
      <c r="A83" s="222"/>
      <c r="B83" s="16">
        <v>1993</v>
      </c>
      <c r="C83" s="27"/>
      <c r="D83" s="27">
        <f>D26/'Nominal GDP'!$C26</f>
        <v>0.59834402449936352</v>
      </c>
      <c r="E83" s="27">
        <f>E26/'Nominal GDP'!$C26</f>
        <v>0.59834402449936352</v>
      </c>
      <c r="F83" s="27"/>
      <c r="G83" s="27"/>
      <c r="H83" s="27"/>
      <c r="I83" s="27"/>
      <c r="J83" s="27">
        <f>J26/'Nominal GDP'!$C26</f>
        <v>0.46876457170222685</v>
      </c>
      <c r="K83" s="27"/>
      <c r="L83" s="80">
        <f>L26/'Nominal GDP'!$C26</f>
        <v>0</v>
      </c>
    </row>
    <row r="84" spans="1:12" ht="12.75" hidden="1" customHeight="1">
      <c r="A84" s="216" t="s">
        <v>36</v>
      </c>
      <c r="B84" s="17">
        <v>1994</v>
      </c>
      <c r="C84" s="25">
        <f>C27/'Nominal GDP'!$C27</f>
        <v>0.55646220548406966</v>
      </c>
      <c r="D84" s="25">
        <f>D27/'Nominal GDP'!$C27</f>
        <v>0.53967755808952589</v>
      </c>
      <c r="E84" s="25">
        <f>E27/'Nominal GDP'!$C27</f>
        <v>0.53967755808952589</v>
      </c>
      <c r="F84" s="25"/>
      <c r="G84" s="25">
        <f>G27/'Nominal GDP'!$C27</f>
        <v>-3.829988543210032E-2</v>
      </c>
      <c r="H84" s="25"/>
      <c r="I84" s="25"/>
      <c r="J84" s="25">
        <f>J27/'Nominal GDP'!$C27</f>
        <v>0.41174692843277422</v>
      </c>
      <c r="K84" s="25"/>
      <c r="L84" s="78">
        <f>L27/'Nominal GDP'!$C27</f>
        <v>0</v>
      </c>
    </row>
    <row r="85" spans="1:12" hidden="1">
      <c r="A85" s="217"/>
      <c r="B85" s="15">
        <v>1995</v>
      </c>
      <c r="C85" s="26">
        <f>C28/'Nominal GDP'!$C28</f>
        <v>0.50213826349064716</v>
      </c>
      <c r="D85" s="26">
        <f>D28/'Nominal GDP'!$C28</f>
        <v>0.48455998563609254</v>
      </c>
      <c r="E85" s="26">
        <f>E28/'Nominal GDP'!$C28</f>
        <v>0.48455998563609254</v>
      </c>
      <c r="F85" s="26"/>
      <c r="G85" s="26">
        <f>G28/'Nominal GDP'!$C28</f>
        <v>1.565670817630822E-2</v>
      </c>
      <c r="H85" s="26"/>
      <c r="I85" s="26"/>
      <c r="J85" s="26">
        <f>J28/'Nominal GDP'!$C28</f>
        <v>0.35876589007258125</v>
      </c>
      <c r="K85" s="26"/>
      <c r="L85" s="79">
        <f>L28/'Nominal GDP'!$C28</f>
        <v>0</v>
      </c>
    </row>
    <row r="86" spans="1:12" hidden="1">
      <c r="A86" s="217"/>
      <c r="B86" s="15">
        <v>1996</v>
      </c>
      <c r="C86" s="26">
        <f>C29/'Nominal GDP'!$C29</f>
        <v>0.44751352902591013</v>
      </c>
      <c r="D86" s="26">
        <f>D29/'Nominal GDP'!$C29</f>
        <v>0.42945157223679897</v>
      </c>
      <c r="E86" s="26">
        <f>E29/'Nominal GDP'!$C29</f>
        <v>0.42945157223679897</v>
      </c>
      <c r="F86" s="26"/>
      <c r="G86" s="26">
        <f>G29/'Nominal GDP'!$C29</f>
        <v>8.1903702557476019E-2</v>
      </c>
      <c r="H86" s="26"/>
      <c r="I86" s="26"/>
      <c r="J86" s="26">
        <f>J29/'Nominal GDP'!$C29</f>
        <v>0.2970884818793047</v>
      </c>
      <c r="K86" s="26"/>
      <c r="L86" s="79">
        <f>L29/'Nominal GDP'!$C29</f>
        <v>0</v>
      </c>
    </row>
    <row r="87" spans="1:12" hidden="1">
      <c r="A87" s="217"/>
      <c r="B87" s="15">
        <v>1997</v>
      </c>
      <c r="C87" s="26">
        <f>C30/'Nominal GDP'!$C30</f>
        <v>0.38164901816757263</v>
      </c>
      <c r="D87" s="26">
        <f>D30/'Nominal GDP'!$C30</f>
        <v>0.35489224817589737</v>
      </c>
      <c r="E87" s="26">
        <f>E30/'Nominal GDP'!$C30</f>
        <v>0.35489224817589737</v>
      </c>
      <c r="F87" s="26"/>
      <c r="G87" s="26">
        <f>G30/'Nominal GDP'!$C30</f>
        <v>0.11916216278907936</v>
      </c>
      <c r="H87" s="26"/>
      <c r="I87" s="26"/>
      <c r="J87" s="26">
        <f>J30/'Nominal GDP'!$C30</f>
        <v>0.25034798491748689</v>
      </c>
      <c r="K87" s="26"/>
      <c r="L87" s="79">
        <f>L30/'Nominal GDP'!$C30</f>
        <v>0</v>
      </c>
    </row>
    <row r="88" spans="1:12" hidden="1">
      <c r="A88" s="217"/>
      <c r="B88" s="15">
        <v>1998</v>
      </c>
      <c r="C88" s="26">
        <f>C31/'Nominal GDP'!$C31</f>
        <v>0.38690966278426964</v>
      </c>
      <c r="D88" s="26">
        <f>D31/'Nominal GDP'!$C31</f>
        <v>0.36671293772279306</v>
      </c>
      <c r="E88" s="26">
        <f>E31/'Nominal GDP'!$C31</f>
        <v>0.36671293772279306</v>
      </c>
      <c r="F88" s="26"/>
      <c r="G88" s="26">
        <f>G31/'Nominal GDP'!$C31</f>
        <v>0.13890504105820126</v>
      </c>
      <c r="H88" s="26"/>
      <c r="I88" s="26"/>
      <c r="J88" s="26">
        <f>J31/'Nominal GDP'!$C31</f>
        <v>0.23480296040717513</v>
      </c>
      <c r="K88" s="26"/>
      <c r="L88" s="79">
        <f>L31/'Nominal GDP'!$C31</f>
        <v>0</v>
      </c>
    </row>
    <row r="89" spans="1:12" hidden="1">
      <c r="A89" s="217"/>
      <c r="B89" s="15">
        <v>1999</v>
      </c>
      <c r="C89" s="26">
        <f>C32/'Nominal GDP'!$C32</f>
        <v>0.35782591777884576</v>
      </c>
      <c r="D89" s="26">
        <f>D32/'Nominal GDP'!$C32</f>
        <v>0.34481249768937855</v>
      </c>
      <c r="E89" s="26">
        <f>E32/'Nominal GDP'!$C32</f>
        <v>0.34481249768937855</v>
      </c>
      <c r="F89" s="26"/>
      <c r="G89" s="26">
        <f>G32/'Nominal GDP'!$C32</f>
        <v>9.9754080383775812E-2</v>
      </c>
      <c r="H89" s="26"/>
      <c r="I89" s="26"/>
      <c r="J89" s="26">
        <f>J32/'Nominal GDP'!$C32</f>
        <v>0.2058743576472328</v>
      </c>
      <c r="K89" s="26"/>
      <c r="L89" s="79">
        <f>L32/'Nominal GDP'!$C32</f>
        <v>0</v>
      </c>
    </row>
    <row r="90" spans="1:12" hidden="1">
      <c r="A90" s="217"/>
      <c r="B90" s="15">
        <v>2000</v>
      </c>
      <c r="C90" s="26">
        <f>C33/'Nominal GDP'!$C33</f>
        <v>0.32727775064536385</v>
      </c>
      <c r="D90" s="26">
        <f>D33/'Nominal GDP'!$C33</f>
        <v>0.31901883764738714</v>
      </c>
      <c r="E90" s="26">
        <f>E33/'Nominal GDP'!$C33</f>
        <v>0.31901883764738714</v>
      </c>
      <c r="F90" s="26"/>
      <c r="G90" s="41">
        <f>G33/'Nominal GDP'!$C33</f>
        <v>0.10993051683139336</v>
      </c>
      <c r="H90" s="41"/>
      <c r="I90" s="41"/>
      <c r="J90" s="41">
        <f>J33/'Nominal GDP'!$C33</f>
        <v>0.19099504639642784</v>
      </c>
      <c r="K90" s="41"/>
      <c r="L90" s="79">
        <f>L33/'Nominal GDP'!$C33</f>
        <v>0</v>
      </c>
    </row>
    <row r="91" spans="1:12" hidden="1">
      <c r="A91" s="217"/>
      <c r="B91" s="15">
        <v>2001</v>
      </c>
      <c r="C91" s="26">
        <f>C34/'Nominal GDP'!$C34</f>
        <v>0.31200512237232941</v>
      </c>
      <c r="D91" s="26">
        <f>D34/'Nominal GDP'!$C34</f>
        <v>0.30434611198847877</v>
      </c>
      <c r="E91" s="26">
        <f>E34/'Nominal GDP'!$C34</f>
        <v>0.30434611198847877</v>
      </c>
      <c r="F91" s="26"/>
      <c r="G91" s="41">
        <f>G34/'Nominal GDP'!$C34</f>
        <v>0.12642456221152509</v>
      </c>
      <c r="H91" s="41"/>
      <c r="I91" s="41"/>
      <c r="J91" s="41">
        <f>J34/'Nominal GDP'!$C34</f>
        <v>0.16605140374276853</v>
      </c>
      <c r="K91" s="41"/>
      <c r="L91" s="79">
        <f>L34/'Nominal GDP'!$C34</f>
        <v>0</v>
      </c>
    </row>
    <row r="92" spans="1:12" hidden="1">
      <c r="A92" s="217"/>
      <c r="B92" s="15">
        <v>2002</v>
      </c>
      <c r="C92" s="26">
        <f>C35/'Nominal GDP'!$C35</f>
        <v>0.29622569896031337</v>
      </c>
      <c r="D92" s="26">
        <f>D35/'Nominal GDP'!$C35</f>
        <v>0.28205048367361074</v>
      </c>
      <c r="E92" s="26">
        <f>E35/'Nominal GDP'!$C35</f>
        <v>0.28205048367361074</v>
      </c>
      <c r="F92" s="26"/>
      <c r="G92" s="41">
        <f>G35/'Nominal GDP'!$C35</f>
        <v>0.17565085818831266</v>
      </c>
      <c r="H92" s="100">
        <f>H35/'Nominal GDP'!$C35</f>
        <v>0.17483819828694119</v>
      </c>
      <c r="I92" s="41"/>
      <c r="J92" s="41">
        <f>J35/'Nominal GDP'!$C35</f>
        <v>0.15134137275574674</v>
      </c>
      <c r="K92" s="41"/>
      <c r="L92" s="79">
        <f>L35/'Nominal GDP'!$C35</f>
        <v>0</v>
      </c>
    </row>
    <row r="93" spans="1:12" hidden="1">
      <c r="A93" s="217"/>
      <c r="B93" s="15">
        <v>2003</v>
      </c>
      <c r="C93" s="26">
        <f>C36/'Nominal GDP'!$C36</f>
        <v>0.28669169534029276</v>
      </c>
      <c r="D93" s="26">
        <f>D36/'Nominal GDP'!$C36</f>
        <v>0.26693605295386946</v>
      </c>
      <c r="E93" s="26">
        <f>E36/'Nominal GDP'!$C36</f>
        <v>0.26693605295386946</v>
      </c>
      <c r="F93" s="26"/>
      <c r="G93" s="41">
        <f>G36/'Nominal GDP'!$C36</f>
        <v>0.20420685788160403</v>
      </c>
      <c r="H93" s="100">
        <f>H36/'Nominal GDP'!$C36</f>
        <v>0.203519566104858</v>
      </c>
      <c r="I93" s="41"/>
      <c r="J93" s="41">
        <f>J36/'Nominal GDP'!$C36</f>
        <v>0.13104860179623259</v>
      </c>
      <c r="K93" s="41"/>
      <c r="L93" s="79">
        <f>L36/'Nominal GDP'!$C36</f>
        <v>0</v>
      </c>
    </row>
    <row r="94" spans="1:12" hidden="1">
      <c r="A94" s="217"/>
      <c r="B94" s="15">
        <v>2004</v>
      </c>
      <c r="C94" s="26">
        <f>C37/'Nominal GDP'!$C37</f>
        <v>0.25561478670416427</v>
      </c>
      <c r="D94" s="26">
        <f>D37/'Nominal GDP'!$C37</f>
        <v>0.24407744383830854</v>
      </c>
      <c r="E94" s="26">
        <f>E37/'Nominal GDP'!$C37</f>
        <v>0.24407744383830854</v>
      </c>
      <c r="F94" s="26"/>
      <c r="G94" s="41">
        <f>G37/'Nominal GDP'!$C37</f>
        <v>0.26832244350788198</v>
      </c>
      <c r="H94" s="100">
        <f>H37/'Nominal GDP'!$C37</f>
        <v>0.26738047640023038</v>
      </c>
      <c r="I94" s="41"/>
      <c r="J94" s="41">
        <f>J37/'Nominal GDP'!$C37</f>
        <v>0.10550730186697388</v>
      </c>
      <c r="K94" s="41"/>
      <c r="L94" s="79">
        <f>L37/'Nominal GDP'!$C37</f>
        <v>0</v>
      </c>
    </row>
    <row r="95" spans="1:12" ht="12.75" customHeight="1" collapsed="1">
      <c r="A95" s="211" t="s">
        <v>86</v>
      </c>
      <c r="B95" s="17">
        <v>2005</v>
      </c>
      <c r="C95" s="25">
        <f>C38/'Nominal GDP'!$C38</f>
        <v>0.24060994368730193</v>
      </c>
      <c r="D95" s="25">
        <f>D38/'Nominal GDP'!$C38</f>
        <v>0.22625736752485603</v>
      </c>
      <c r="E95" s="25">
        <f>E38/'Nominal GDP'!$C38</f>
        <v>0.22625736752485603</v>
      </c>
      <c r="F95" s="25"/>
      <c r="G95" s="45">
        <f>G38/'Nominal GDP'!$C38</f>
        <v>0.34591473747073753</v>
      </c>
      <c r="H95" s="132">
        <f>H38/'Nominal GDP'!$C38</f>
        <v>0.34454060190174934</v>
      </c>
      <c r="I95" s="45"/>
      <c r="J95" s="45">
        <f>J38/'Nominal GDP'!$C38</f>
        <v>7.0744666874996018E-2</v>
      </c>
      <c r="K95" s="45">
        <f>K38/'Nominal GDP'!$C38</f>
        <v>0.1267767580977405</v>
      </c>
      <c r="L95" s="78">
        <f>L38/'Nominal GDP'!$C38</f>
        <v>0</v>
      </c>
    </row>
    <row r="96" spans="1:12">
      <c r="A96" s="212"/>
      <c r="B96" s="15">
        <v>2006</v>
      </c>
      <c r="C96" s="26">
        <f>C39/'Nominal GDP'!$C39</f>
        <v>0.24323957364270385</v>
      </c>
      <c r="D96" s="26">
        <f>D39/'Nominal GDP'!$C39</f>
        <v>0.21808493095711498</v>
      </c>
      <c r="E96" s="26">
        <f>E39/'Nominal GDP'!$C39</f>
        <v>0.20614303521156735</v>
      </c>
      <c r="F96" s="26"/>
      <c r="G96" s="41">
        <f>G39/'Nominal GDP'!$C39</f>
        <v>0.51057684707198581</v>
      </c>
      <c r="H96" s="100">
        <f>H39/'Nominal GDP'!$C39</f>
        <v>0.50879529134212553</v>
      </c>
      <c r="I96" s="41"/>
      <c r="J96" s="41">
        <f>J39/'Nominal GDP'!$C39</f>
        <v>4.8908830557633023E-2</v>
      </c>
      <c r="K96" s="41">
        <f>K39/'Nominal GDP'!$C39</f>
        <v>9.8275557420210019E-2</v>
      </c>
      <c r="L96" s="79">
        <f>L39/'Nominal GDP'!$C39</f>
        <v>0</v>
      </c>
    </row>
    <row r="97" spans="1:14">
      <c r="A97" s="212"/>
      <c r="B97" s="15">
        <v>2007</v>
      </c>
      <c r="C97" s="26">
        <f>C40/'Nominal GDP'!$C40</f>
        <v>0.23884800218906949</v>
      </c>
      <c r="D97" s="26">
        <f>D40/'Nominal GDP'!$C40</f>
        <v>0.2098143281437945</v>
      </c>
      <c r="E97" s="26">
        <f>E40/'Nominal GDP'!$C40</f>
        <v>0.17470940672796823</v>
      </c>
      <c r="F97" s="26"/>
      <c r="G97" s="41">
        <f>G40/'Nominal GDP'!$C40</f>
        <v>0.55198184896560765</v>
      </c>
      <c r="H97" s="100">
        <f>H40/'Nominal GDP'!$C40</f>
        <v>0.5498782900175011</v>
      </c>
      <c r="I97" s="41"/>
      <c r="J97" s="41">
        <f>J40/'Nominal GDP'!$C40</f>
        <v>2.3424183516990941E-2</v>
      </c>
      <c r="K97" s="41">
        <f>K40/'Nominal GDP'!$C40</f>
        <v>7.6275389500447502E-2</v>
      </c>
      <c r="L97" s="79">
        <f>L40/'Nominal GDP'!$C40</f>
        <v>0</v>
      </c>
    </row>
    <row r="98" spans="1:14">
      <c r="A98" s="212"/>
      <c r="B98" s="15">
        <v>2008</v>
      </c>
      <c r="C98" s="26">
        <f>C41/'Nominal GDP'!$C41</f>
        <v>0.24406122967479674</v>
      </c>
      <c r="D98" s="26">
        <f>D41/'Nominal GDP'!$C41</f>
        <v>0.19978510331978319</v>
      </c>
      <c r="E98" s="26">
        <f>E41/'Nominal GDP'!$C41</f>
        <v>0.16614795054200543</v>
      </c>
      <c r="F98" s="26"/>
      <c r="G98" s="41">
        <f>G41/'Nominal GDP'!$C41</f>
        <v>0.55848788956639561</v>
      </c>
      <c r="H98" s="100">
        <f>H41/'Nominal GDP'!$C41</f>
        <v>0.55646595528455289</v>
      </c>
      <c r="I98" s="41"/>
      <c r="J98" s="41">
        <f>J41/'Nominal GDP'!$C41</f>
        <v>-1.0056741192411925E-4</v>
      </c>
      <c r="K98" s="41">
        <f>K41/'Nominal GDP'!$C41</f>
        <v>5.4295816395663957E-2</v>
      </c>
      <c r="L98" s="79">
        <f>L41/'Nominal GDP'!$C41</f>
        <v>-5.0177543826219508E-2</v>
      </c>
    </row>
    <row r="99" spans="1:14">
      <c r="A99" s="212"/>
      <c r="B99" s="15">
        <v>2009</v>
      </c>
      <c r="C99" s="26">
        <f>C42/'Nominal GDP'!$C42</f>
        <v>0.32627964419071293</v>
      </c>
      <c r="D99" s="26">
        <f>D42/'Nominal GDP'!$C42</f>
        <v>0.26845273519172941</v>
      </c>
      <c r="E99" s="26">
        <f>E42/'Nominal GDP'!$C42</f>
        <v>0.22833729203642358</v>
      </c>
      <c r="F99" s="26"/>
      <c r="G99" s="41">
        <f>G42/'Nominal GDP'!$C42</f>
        <v>0.52410244526719929</v>
      </c>
      <c r="H99" s="100">
        <f>H42/'Nominal GDP'!$C42</f>
        <v>0.52174828968226794</v>
      </c>
      <c r="I99" s="41"/>
      <c r="J99" s="41">
        <f>J42/'Nominal GDP'!$C42</f>
        <v>3.5233335264408014E-2</v>
      </c>
      <c r="K99" s="41">
        <f>K42/'Nominal GDP'!$C42</f>
        <v>9.0158365678834188E-2</v>
      </c>
      <c r="L99" s="79">
        <f>L42/'Nominal GDP'!$C42</f>
        <v>-9.0111440564154682E-3</v>
      </c>
    </row>
    <row r="100" spans="1:14">
      <c r="A100" s="212"/>
      <c r="B100" s="20">
        <v>2010</v>
      </c>
      <c r="C100" s="26">
        <f>C43/'Nominal GDP'!$C43</f>
        <v>0.35333968401957905</v>
      </c>
      <c r="D100" s="26">
        <f>D43/'Nominal GDP'!$C43</f>
        <v>0.29840286996969911</v>
      </c>
      <c r="E100" s="26">
        <f>E43/'Nominal GDP'!$C43</f>
        <v>0.27154757440943683</v>
      </c>
      <c r="F100" s="26"/>
      <c r="G100" s="41">
        <f>G43/'Nominal GDP'!$C43</f>
        <v>0.48130770088267782</v>
      </c>
      <c r="H100" s="100">
        <f>H43/'Nominal GDP'!$C43</f>
        <v>0.47927075204961644</v>
      </c>
      <c r="I100" s="41"/>
      <c r="J100" s="41">
        <f>J43/'Nominal GDP'!$C43</f>
        <v>8.0418942610740091E-2</v>
      </c>
      <c r="K100" s="41">
        <f>K43/'Nominal GDP'!$C43</f>
        <v>0.13548243258307407</v>
      </c>
      <c r="L100" s="79">
        <f>L43/'Nominal GDP'!$C43</f>
        <v>2.5968032064209494E-2</v>
      </c>
    </row>
    <row r="101" spans="1:14">
      <c r="A101" s="212"/>
      <c r="B101" s="20">
        <v>2011</v>
      </c>
      <c r="C101" s="26">
        <f>C44/'Nominal GDP'!$C44</f>
        <v>0.43783385164736532</v>
      </c>
      <c r="D101" s="26">
        <f>D44/'Nominal GDP'!$C44</f>
        <v>0.37498119999805934</v>
      </c>
      <c r="E101" s="26">
        <f>E44/'Nominal GDP'!$C44</f>
        <v>0.35135384272039666</v>
      </c>
      <c r="F101" s="26"/>
      <c r="G101" s="41">
        <f>G44/'Nominal GDP'!$C44</f>
        <v>0.39243245341238231</v>
      </c>
      <c r="H101" s="100">
        <f>H44/'Nominal GDP'!$C44</f>
        <v>0.39093815648393876</v>
      </c>
      <c r="I101" s="41"/>
      <c r="J101" s="41">
        <f>J44/'Nominal GDP'!$C44</f>
        <v>0.13608290436984818</v>
      </c>
      <c r="K101" s="41">
        <f>K44/'Nominal GDP'!$C44</f>
        <v>0.1946855426772173</v>
      </c>
      <c r="L101" s="79">
        <f>L44/'Nominal GDP'!$C44</f>
        <v>7.0612778179383551E-2</v>
      </c>
    </row>
    <row r="102" spans="1:14">
      <c r="A102" s="212"/>
      <c r="B102" s="15">
        <v>2012</v>
      </c>
      <c r="C102" s="26">
        <f>C45/'Nominal GDP'!$C45</f>
        <v>0.46718062390505266</v>
      </c>
      <c r="D102" s="26">
        <f>D45/'Nominal GDP'!$C45</f>
        <v>0.39112796419957896</v>
      </c>
      <c r="E102" s="26">
        <f>E45/'Nominal GDP'!$C45</f>
        <v>0.37006315261184147</v>
      </c>
      <c r="F102" s="26"/>
      <c r="G102" s="41">
        <f>G45/'Nominal GDP'!$C45</f>
        <v>0.27779714024155061</v>
      </c>
      <c r="H102" s="100">
        <f>H45/'Nominal GDP'!$C45</f>
        <v>0.27578963999758355</v>
      </c>
      <c r="I102" s="41"/>
      <c r="J102" s="41">
        <f>J45/'Nominal GDP'!$C45</f>
        <v>0.17355118428573421</v>
      </c>
      <c r="K102" s="41">
        <f>K45/'Nominal GDP'!$C45</f>
        <v>0.23546769643993995</v>
      </c>
      <c r="L102" s="79">
        <f>L45/'Nominal GDP'!$C45</f>
        <v>0.1110323988233818</v>
      </c>
    </row>
    <row r="103" spans="1:14">
      <c r="A103" s="212"/>
      <c r="B103" s="15">
        <v>2013</v>
      </c>
      <c r="C103" s="26">
        <f>C46/'Nominal GDP'!$C46</f>
        <v>0.45663669171422966</v>
      </c>
      <c r="D103" s="26">
        <f>D46/'Nominal GDP'!$C46</f>
        <v>0.38454624674358867</v>
      </c>
      <c r="E103" s="26">
        <f>E46/'Nominal GDP'!$C46</f>
        <v>0.35579401687174644</v>
      </c>
      <c r="F103" s="26"/>
      <c r="G103" s="41">
        <f>G46/'Nominal GDP'!$C46</f>
        <v>0.31941802055816371</v>
      </c>
      <c r="H103" s="100">
        <f>H46/'Nominal GDP'!$C46</f>
        <v>0.31056696915362964</v>
      </c>
      <c r="I103" s="41"/>
      <c r="J103" s="41">
        <f>J46/'Nominal GDP'!$C46</f>
        <v>0.19485544043105532</v>
      </c>
      <c r="K103" s="41">
        <f>K46/'Nominal GDP'!$C46</f>
        <v>0.25474147173822786</v>
      </c>
      <c r="L103" s="79">
        <f>L46/'Nominal GDP'!$C46</f>
        <v>0.11542135567083213</v>
      </c>
    </row>
    <row r="104" spans="1:14" s="103" customFormat="1">
      <c r="A104" s="212"/>
      <c r="B104" s="88">
        <v>2014</v>
      </c>
      <c r="C104" s="100">
        <f>C47/'Nominal GDP'!$C47</f>
        <v>0.43613154077122906</v>
      </c>
      <c r="D104" s="100">
        <f>D47/'Nominal GDP'!$C47</f>
        <v>0.37308120508754766</v>
      </c>
      <c r="E104" s="100">
        <f>E47/'Nominal GDP'!$C47</f>
        <v>0.34561924361526264</v>
      </c>
      <c r="F104" s="100"/>
      <c r="G104" s="100">
        <f>G47/'Nominal GDP'!$C47</f>
        <v>0.34030987483553188</v>
      </c>
      <c r="H104" s="100">
        <f>H47/'Nominal GDP'!$C47</f>
        <v>0.31833440167335786</v>
      </c>
      <c r="I104" s="100"/>
      <c r="J104" s="100">
        <f>J47/'Nominal GDP'!$C47</f>
        <v>0.19473870652137243</v>
      </c>
      <c r="K104" s="100">
        <f>K47/'Nominal GDP'!$C47</f>
        <v>0.25273691845754193</v>
      </c>
      <c r="L104" s="106">
        <f>L47/'Nominal GDP'!$C47</f>
        <v>0.10630489018589118</v>
      </c>
    </row>
    <row r="105" spans="1:14">
      <c r="A105" s="212"/>
      <c r="B105" s="88">
        <v>2015</v>
      </c>
      <c r="C105" s="100">
        <f>C48/'Nominal GDP'!$C48</f>
        <v>0.45787866093471019</v>
      </c>
      <c r="D105" s="100">
        <f>D48/'Nominal GDP'!$C48</f>
        <v>0.37887852671907857</v>
      </c>
      <c r="E105" s="100">
        <f>E48/'Nominal GDP'!$C48</f>
        <v>0.35028246289751214</v>
      </c>
      <c r="F105" s="100"/>
      <c r="G105" s="100">
        <f>G48/'Nominal GDP'!$C48</f>
        <v>0.37513675759436782</v>
      </c>
      <c r="H105" s="100">
        <f>H48/'Nominal GDP'!$C48</f>
        <v>0.35162055207363152</v>
      </c>
      <c r="I105" s="100"/>
      <c r="J105" s="100">
        <f>J48/'Nominal GDP'!$C48</f>
        <v>0.18908542214883292</v>
      </c>
      <c r="K105" s="100">
        <f>K48/'Nominal GDP'!$C48</f>
        <v>0.24659478673949559</v>
      </c>
      <c r="L105" s="106">
        <f>L48/'Nominal GDP'!$C48</f>
        <v>9.2831901022072366E-2</v>
      </c>
    </row>
    <row r="106" spans="1:14">
      <c r="A106" s="212"/>
      <c r="B106" s="88">
        <v>2016</v>
      </c>
      <c r="C106" s="100">
        <f>C49/'Nominal GDP'!$C49</f>
        <v>0.44013579956046672</v>
      </c>
      <c r="D106" s="100">
        <f>D49/'Nominal GDP'!$C49</f>
        <v>0.36028982932358994</v>
      </c>
      <c r="E106" s="100">
        <f>E49/'Nominal GDP'!$C49</f>
        <v>0.3357447153655117</v>
      </c>
      <c r="F106" s="100"/>
      <c r="G106" s="100">
        <f>G49/'Nominal GDP'!$C49</f>
        <v>0.36893372626114768</v>
      </c>
      <c r="H106" s="100">
        <f>H49/'Nominal GDP'!$C49</f>
        <v>0.34516107851732836</v>
      </c>
      <c r="I106" s="100"/>
      <c r="J106" s="100">
        <f>J49/'Nominal GDP'!$C49</f>
        <v>0.18256466507796115</v>
      </c>
      <c r="K106" s="100">
        <f>K49/'Nominal GDP'!$C49</f>
        <v>0.23900104669172031</v>
      </c>
      <c r="L106" s="106">
        <f>L49/'Nominal GDP'!$C49</f>
        <v>8.9578399527250677E-2</v>
      </c>
    </row>
    <row r="107" spans="1:14">
      <c r="A107" s="212"/>
      <c r="B107" s="88">
        <v>2017</v>
      </c>
      <c r="C107" s="100">
        <f>C50/'Nominal GDP'!$C50</f>
        <v>0.40525718676714184</v>
      </c>
      <c r="D107" s="100">
        <f>D50/'Nominal GDP'!$C50</f>
        <v>0.33571472584988893</v>
      </c>
      <c r="E107" s="100">
        <f>E50/'Nominal GDP'!$C50</f>
        <v>0.31585528962735016</v>
      </c>
      <c r="F107" s="100"/>
      <c r="G107" s="100">
        <f>G50/'Nominal GDP'!$C50</f>
        <v>0.4221697856746735</v>
      </c>
      <c r="H107" s="100">
        <f>H50/'Nominal GDP'!$C50</f>
        <v>0.40063938757978751</v>
      </c>
      <c r="I107" s="100"/>
      <c r="J107" s="100">
        <f>J50/'Nominal GDP'!$C50</f>
        <v>0.17204745386731621</v>
      </c>
      <c r="K107" s="100">
        <f>K50/'Nominal GDP'!$C50</f>
        <v>0.21559395264037348</v>
      </c>
      <c r="L107" s="106">
        <f>L50/'Nominal GDP'!$C50</f>
        <v>5.889543983268633E-2</v>
      </c>
      <c r="N107" s="155"/>
    </row>
    <row r="108" spans="1:14">
      <c r="A108" s="212"/>
      <c r="B108" s="88">
        <v>2018</v>
      </c>
      <c r="C108" s="100">
        <f>C51/'Nominal GDP'!$C51</f>
        <v>0.39091563601702217</v>
      </c>
      <c r="D108" s="100">
        <f>D51/'Nominal GDP'!$C51</f>
        <v>0.32258686018881255</v>
      </c>
      <c r="E108" s="100">
        <f>E51/'Nominal GDP'!$C51</f>
        <v>0.29762818194416746</v>
      </c>
      <c r="F108" s="100"/>
      <c r="G108" s="100">
        <f>G51/'Nominal GDP'!$C51</f>
        <v>0.45846698822710236</v>
      </c>
      <c r="H108" s="100">
        <f>H51/'Nominal GDP'!$C51</f>
        <v>0.43821003282079707</v>
      </c>
      <c r="I108" s="100"/>
      <c r="J108" s="100">
        <f>J51/'Nominal GDP'!$C51</f>
        <v>0.15293612619951394</v>
      </c>
      <c r="K108" s="100">
        <f>K51/'Nominal GDP'!$C51</f>
        <v>0.19433900401894211</v>
      </c>
      <c r="L108" s="106">
        <f>L51/'Nominal GDP'!$C51</f>
        <v>3.7920621668486289E-2</v>
      </c>
    </row>
    <row r="109" spans="1:14">
      <c r="A109" s="212"/>
      <c r="B109" s="88">
        <v>2019</v>
      </c>
      <c r="C109" s="151">
        <f>C52/'Nominal GDP'!$C52</f>
        <v>0.3550740274337908</v>
      </c>
      <c r="D109" s="151">
        <f>D52/'Nominal GDP'!$C52</f>
        <v>0.2928568437935799</v>
      </c>
      <c r="E109" s="151">
        <f>E52/'Nominal GDP'!$C52</f>
        <v>0.27198358739166423</v>
      </c>
      <c r="F109" s="151"/>
      <c r="G109" s="151">
        <f>G52/'Nominal GDP'!$C52</f>
        <v>0.46164969902703118</v>
      </c>
      <c r="H109" s="151">
        <f>H52/'Nominal GDP'!$C52</f>
        <v>0.44106952491682583</v>
      </c>
      <c r="I109" s="151"/>
      <c r="J109" s="151">
        <f>J52/'Nominal GDP'!$C52</f>
        <v>0.14135906445555937</v>
      </c>
      <c r="K109" s="151">
        <f>K52/'Nominal GDP'!$C52</f>
        <v>0.18594944169433772</v>
      </c>
      <c r="L109" s="154">
        <f>L52/'Nominal GDP'!$C52</f>
        <v>1.7495679451710665E-2</v>
      </c>
    </row>
    <row r="110" spans="1:14">
      <c r="A110" s="212"/>
      <c r="B110" s="88">
        <v>2020</v>
      </c>
      <c r="C110" s="151">
        <f>C53/'Nominal GDP'!$C53</f>
        <v>0.48068805967800315</v>
      </c>
      <c r="D110" s="151">
        <f>D53/'Nominal GDP'!$C53</f>
        <v>0.3907555751404605</v>
      </c>
      <c r="E110" s="151">
        <f>E53/'Nominal GDP'!$C53</f>
        <v>0.32186147526793724</v>
      </c>
      <c r="F110" s="151"/>
      <c r="G110" s="151">
        <f>G53/'Nominal GDP'!$C53</f>
        <v>0.36493917313230828</v>
      </c>
      <c r="H110" s="151">
        <f>H53/'Nominal GDP'!$C53</f>
        <v>0.34724036448907003</v>
      </c>
      <c r="I110" s="151"/>
      <c r="J110" s="151">
        <f>J53/'Nominal GDP'!$C53</f>
        <v>0.21661289561070804</v>
      </c>
      <c r="K110" s="151">
        <f>K53/'Nominal GDP'!$C53</f>
        <v>0.26242898286145955</v>
      </c>
      <c r="L110" s="154">
        <f>L53/'Nominal GDP'!$C53</f>
        <v>0.11240139752285924</v>
      </c>
    </row>
    <row r="111" spans="1:14">
      <c r="A111" s="212"/>
      <c r="B111" s="88">
        <v>2021</v>
      </c>
      <c r="C111" s="151">
        <f>C54/'Nominal GDP'!$C54</f>
        <v>0.473455502871722</v>
      </c>
      <c r="D111" s="151">
        <f>D54/'Nominal GDP'!$C54</f>
        <v>0.38228269860316649</v>
      </c>
      <c r="E111" s="151">
        <f>E54/'Nominal GDP'!$C54</f>
        <v>0.29368162913428941</v>
      </c>
      <c r="F111" s="151"/>
      <c r="G111" s="151">
        <f>G54/'Nominal GDP'!$C54</f>
        <v>0.45782413178466164</v>
      </c>
      <c r="H111" s="151">
        <f>H54/'Nominal GDP'!$C54</f>
        <v>0.44115299928935076</v>
      </c>
      <c r="I111" s="151"/>
      <c r="J111" s="151">
        <f>J54/'Nominal GDP'!$C54</f>
        <v>0.24276244509943265</v>
      </c>
      <c r="K111" s="151">
        <f>K54/'Nominal GDP'!$C54</f>
        <v>0.29730768782692779</v>
      </c>
      <c r="L111" s="154">
        <f>L54/'Nominal GDP'!$C54</f>
        <v>0.10461980264920721</v>
      </c>
    </row>
    <row r="112" spans="1:14">
      <c r="A112" s="212"/>
      <c r="B112" s="88">
        <v>2022</v>
      </c>
      <c r="C112" s="151">
        <f>C55/'Nominal GDP'!$C55</f>
        <v>0.55748857498961357</v>
      </c>
      <c r="D112" s="100">
        <v>0.45643832414639374</v>
      </c>
      <c r="E112" s="151">
        <f>E55/'Nominal GDP'!$C55</f>
        <v>0.32512080991843961</v>
      </c>
      <c r="F112" s="151"/>
      <c r="G112" s="151">
        <f>G55/'Nominal GDP'!$C55</f>
        <v>0.47645846544071019</v>
      </c>
      <c r="H112" s="151">
        <f>H55/'Nominal GDP'!$C55</f>
        <v>0.45655216145890276</v>
      </c>
      <c r="I112" s="151"/>
      <c r="J112" s="151">
        <f>J55/'Nominal GDP'!$C55</f>
        <v>0.28089672665252663</v>
      </c>
      <c r="K112" s="151">
        <f>K55/'Nominal GDP'!$C55</f>
        <v>0.35224290993374585</v>
      </c>
      <c r="L112" s="154">
        <f>L55/'Nominal GDP'!$C55</f>
        <v>0.16905188813329544</v>
      </c>
    </row>
    <row r="113" spans="1:15">
      <c r="A113" s="212"/>
      <c r="B113" s="88">
        <v>2023</v>
      </c>
      <c r="C113" s="151">
        <f>C56/'Nominal GDP'!$C56</f>
        <v>0.56478368078906072</v>
      </c>
      <c r="D113" s="100"/>
      <c r="E113" s="151">
        <f>E56/'Nominal GDP'!$C56</f>
        <v>0.3382126578495106</v>
      </c>
      <c r="F113" s="100"/>
      <c r="G113" s="151">
        <f>G56/'Nominal GDP'!$C56</f>
        <v>0.47690353433460358</v>
      </c>
      <c r="H113" s="151">
        <f>H56/'Nominal GDP'!$C56</f>
        <v>0.45708236817853498</v>
      </c>
      <c r="I113" s="100"/>
      <c r="J113" s="100"/>
      <c r="K113" s="151">
        <f>K56/'Nominal GDP'!$C56</f>
        <v>0.38674188647288849</v>
      </c>
      <c r="L113" s="154">
        <f>L56/'Nominal GDP'!$C56</f>
        <v>0.17775536127923486</v>
      </c>
    </row>
    <row r="114" spans="1:15">
      <c r="A114" s="213"/>
      <c r="B114" s="178">
        <v>2024</v>
      </c>
      <c r="C114" s="176">
        <f>C57/'Nominal GDP'!$C57</f>
        <v>0.59745061579961101</v>
      </c>
      <c r="D114" s="176"/>
      <c r="E114" s="176">
        <f>E57/'Nominal GDP'!$C57</f>
        <v>0.41894372451032441</v>
      </c>
      <c r="F114" s="176"/>
      <c r="G114" s="176">
        <f>G57/'Nominal GDP'!$C57</f>
        <v>0.4548536627756099</v>
      </c>
      <c r="H114" s="176">
        <f>H57/'Nominal GDP'!$C57</f>
        <v>0.43287629486956669</v>
      </c>
      <c r="I114" s="176"/>
      <c r="J114" s="176"/>
      <c r="K114" s="176">
        <f>K57/'Nominal GDP'!$C57</f>
        <v>0.41774855186501691</v>
      </c>
      <c r="L114" s="177">
        <f>L57/'Nominal GDP'!$C57</f>
        <v>0.19569642614809188</v>
      </c>
      <c r="O114" s="189"/>
    </row>
    <row r="116" spans="1:15">
      <c r="B116" s="88"/>
      <c r="C116" s="189"/>
      <c r="D116" s="189"/>
      <c r="E116" s="189"/>
      <c r="F116" s="189"/>
      <c r="G116" s="189"/>
      <c r="H116" s="189"/>
      <c r="I116" s="189"/>
      <c r="J116" s="189"/>
      <c r="K116" s="189"/>
      <c r="L116" s="189"/>
    </row>
    <row r="124" spans="1:15" ht="12.75" customHeight="1"/>
    <row r="125" spans="1:15" ht="12.75" customHeight="1"/>
    <row r="126" spans="1:15" ht="12.75" customHeight="1"/>
    <row r="127" spans="1:15" ht="12.75" customHeight="1"/>
    <row r="128" spans="1:15" ht="12.75" customHeight="1"/>
    <row r="129" ht="12.75" customHeight="1"/>
    <row r="130" ht="12.75" customHeight="1"/>
    <row r="131" ht="12.75" customHeight="1"/>
    <row r="132" ht="12.75" customHeight="1"/>
  </sheetData>
  <mergeCells count="12">
    <mergeCell ref="A84:A94"/>
    <mergeCell ref="A62:A79"/>
    <mergeCell ref="A80:A83"/>
    <mergeCell ref="A38:A57"/>
    <mergeCell ref="A95:A114"/>
    <mergeCell ref="J3:L3"/>
    <mergeCell ref="J60:L60"/>
    <mergeCell ref="C3:E3"/>
    <mergeCell ref="C60:E60"/>
    <mergeCell ref="A5:A22"/>
    <mergeCell ref="A23:A26"/>
    <mergeCell ref="A27:A37"/>
  </mergeCells>
  <phoneticPr fontId="26" type="noConversion"/>
  <hyperlinks>
    <hyperlink ref="C3:E3" location="'Series Descriptions'!A97" display="Gross Debt Measures" xr:uid="{00000000-0004-0000-0500-000000000000}"/>
    <hyperlink ref="G3" location="'Series Descriptions'!A129" display="Net Worth" xr:uid="{00000000-0004-0000-0500-000001000000}"/>
    <hyperlink ref="C60:E60" location="'Series Descriptions'!A97" display="Gross Debt Measures" xr:uid="{00000000-0004-0000-0500-000002000000}"/>
    <hyperlink ref="G60" location="'Series Descriptions'!A129" display="Net Worth" xr:uid="{00000000-0004-0000-0500-000003000000}"/>
    <hyperlink ref="J3" location="'Series Descriptions'!A234" display="Net Debt" xr:uid="{00000000-0004-0000-0500-000004000000}"/>
    <hyperlink ref="J3:L3" location="'Series Descriptions'!A113" display="Net Debt Measures" xr:uid="{00000000-0004-0000-0500-000005000000}"/>
    <hyperlink ref="J60" location="'Series Descriptions'!A234" display="Net Debt" xr:uid="{00000000-0004-0000-0500-000006000000}"/>
    <hyperlink ref="J60:L60" location="'Series Descriptions'!A113" display="Net Debt Measures" xr:uid="{00000000-0004-0000-0500-000007000000}"/>
  </hyperlinks>
  <pageMargins left="0.7" right="0.7" top="0.75" bottom="0.75" header="0.3" footer="0.3"/>
  <pageSetup paperSize="9" scale="75" orientation="portrait" horizontalDpi="300" verticalDpi="300" r:id="rId1"/>
  <rowBreaks count="1" manualBreakCount="1">
    <brk id="5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15"/>
  <sheetViews>
    <sheetView zoomScaleNormal="100" workbookViewId="0">
      <pane xSplit="2" ySplit="4" topLeftCell="C107" activePane="bottomRight" state="frozen"/>
      <selection activeCell="H72" sqref="H72"/>
      <selection pane="topRight" activeCell="H72" sqref="H72"/>
      <selection pane="bottomLeft" activeCell="H72" sqref="H72"/>
      <selection pane="bottomRight" activeCell="H115" sqref="H115"/>
    </sheetView>
  </sheetViews>
  <sheetFormatPr defaultRowHeight="12.75"/>
  <cols>
    <col min="1" max="1" width="6.28515625" customWidth="1"/>
    <col min="3" max="8" width="10.28515625" customWidth="1"/>
  </cols>
  <sheetData>
    <row r="1" spans="1:8" ht="15.75">
      <c r="A1" s="1" t="s">
        <v>22</v>
      </c>
    </row>
    <row r="2" spans="1:8" ht="15.75">
      <c r="A2" s="1"/>
    </row>
    <row r="3" spans="1:8" ht="21" customHeight="1">
      <c r="A3" s="71" t="s">
        <v>20</v>
      </c>
      <c r="B3" s="9"/>
      <c r="C3" s="218" t="s">
        <v>8</v>
      </c>
      <c r="D3" s="218"/>
      <c r="E3" s="218"/>
      <c r="F3" s="218"/>
      <c r="G3" s="218"/>
      <c r="H3" s="219"/>
    </row>
    <row r="4" spans="1:8" ht="63.75" customHeight="1">
      <c r="A4" s="82"/>
      <c r="B4" s="10"/>
      <c r="C4" s="7" t="s">
        <v>40</v>
      </c>
      <c r="D4" s="7" t="s">
        <v>41</v>
      </c>
      <c r="E4" s="7" t="s">
        <v>117</v>
      </c>
      <c r="F4" s="7" t="s">
        <v>116</v>
      </c>
      <c r="G4" s="7" t="s">
        <v>43</v>
      </c>
      <c r="H4" s="74" t="s">
        <v>44</v>
      </c>
    </row>
    <row r="5" spans="1:8" ht="12.75" customHeight="1">
      <c r="A5" s="220" t="s">
        <v>28</v>
      </c>
      <c r="B5" s="12">
        <v>1972</v>
      </c>
      <c r="C5" s="24"/>
      <c r="D5" s="24"/>
      <c r="E5" s="24"/>
      <c r="F5" s="24"/>
      <c r="G5" s="24"/>
      <c r="H5" s="83"/>
    </row>
    <row r="6" spans="1:8">
      <c r="A6" s="221"/>
      <c r="B6" s="14">
        <v>1973</v>
      </c>
      <c r="C6" s="19"/>
      <c r="D6" s="19"/>
      <c r="E6" s="19"/>
      <c r="F6" s="19"/>
      <c r="G6" s="19"/>
      <c r="H6" s="84"/>
    </row>
    <row r="7" spans="1:8">
      <c r="A7" s="221"/>
      <c r="B7" s="14">
        <v>1974</v>
      </c>
      <c r="C7" s="19"/>
      <c r="D7" s="19"/>
      <c r="E7" s="19"/>
      <c r="F7" s="19"/>
      <c r="G7" s="19"/>
      <c r="H7" s="84"/>
    </row>
    <row r="8" spans="1:8">
      <c r="A8" s="221"/>
      <c r="B8" s="14">
        <v>1975</v>
      </c>
      <c r="C8" s="19"/>
      <c r="D8" s="19"/>
      <c r="E8" s="19"/>
      <c r="F8" s="19"/>
      <c r="G8" s="19"/>
      <c r="H8" s="84"/>
    </row>
    <row r="9" spans="1:8">
      <c r="A9" s="221"/>
      <c r="B9" s="14">
        <v>1976</v>
      </c>
      <c r="C9" s="19"/>
      <c r="D9" s="19"/>
      <c r="E9" s="19"/>
      <c r="F9" s="19"/>
      <c r="G9" s="19"/>
      <c r="H9" s="84"/>
    </row>
    <row r="10" spans="1:8">
      <c r="A10" s="221"/>
      <c r="B10" s="14">
        <v>1977</v>
      </c>
      <c r="C10" s="19"/>
      <c r="D10" s="19"/>
      <c r="E10" s="19"/>
      <c r="F10" s="19"/>
      <c r="G10" s="19"/>
      <c r="H10" s="84"/>
    </row>
    <row r="11" spans="1:8">
      <c r="A11" s="221"/>
      <c r="B11" s="14">
        <v>1978</v>
      </c>
      <c r="C11" s="19"/>
      <c r="D11" s="19"/>
      <c r="E11" s="19"/>
      <c r="F11" s="19"/>
      <c r="G11" s="19"/>
      <c r="H11" s="84"/>
    </row>
    <row r="12" spans="1:8">
      <c r="A12" s="221"/>
      <c r="B12" s="14">
        <v>1979</v>
      </c>
      <c r="C12" s="19"/>
      <c r="D12" s="19"/>
      <c r="E12" s="19"/>
      <c r="F12" s="19"/>
      <c r="G12" s="19"/>
      <c r="H12" s="84"/>
    </row>
    <row r="13" spans="1:8">
      <c r="A13" s="221"/>
      <c r="B13" s="14">
        <v>1980</v>
      </c>
      <c r="C13" s="19"/>
      <c r="D13" s="19"/>
      <c r="E13" s="19"/>
      <c r="F13" s="19"/>
      <c r="G13" s="19"/>
      <c r="H13" s="84"/>
    </row>
    <row r="14" spans="1:8">
      <c r="A14" s="221"/>
      <c r="B14" s="14">
        <v>1981</v>
      </c>
      <c r="C14" s="19"/>
      <c r="D14" s="19"/>
      <c r="E14" s="19"/>
      <c r="F14" s="19"/>
      <c r="G14" s="19"/>
      <c r="H14" s="84"/>
    </row>
    <row r="15" spans="1:8">
      <c r="A15" s="221"/>
      <c r="B15" s="14">
        <v>1982</v>
      </c>
      <c r="C15" s="19"/>
      <c r="D15" s="19"/>
      <c r="E15" s="19"/>
      <c r="F15" s="19"/>
      <c r="G15" s="19"/>
      <c r="H15" s="84"/>
    </row>
    <row r="16" spans="1:8">
      <c r="A16" s="221"/>
      <c r="B16" s="14">
        <v>1983</v>
      </c>
      <c r="C16" s="19"/>
      <c r="D16" s="19"/>
      <c r="E16" s="19"/>
      <c r="F16" s="19"/>
      <c r="G16" s="19"/>
      <c r="H16" s="84"/>
    </row>
    <row r="17" spans="1:8">
      <c r="A17" s="221"/>
      <c r="B17" s="14">
        <v>1984</v>
      </c>
      <c r="C17" s="19"/>
      <c r="D17" s="19"/>
      <c r="E17" s="19"/>
      <c r="F17" s="19"/>
      <c r="G17" s="19"/>
      <c r="H17" s="84"/>
    </row>
    <row r="18" spans="1:8">
      <c r="A18" s="221"/>
      <c r="B18" s="14">
        <v>1985</v>
      </c>
      <c r="C18" s="19"/>
      <c r="D18" s="19"/>
      <c r="E18" s="19"/>
      <c r="F18" s="19"/>
      <c r="G18" s="19"/>
      <c r="H18" s="84"/>
    </row>
    <row r="19" spans="1:8">
      <c r="A19" s="221"/>
      <c r="B19" s="14">
        <v>1986</v>
      </c>
      <c r="C19" s="19"/>
      <c r="D19" s="19"/>
      <c r="E19" s="19"/>
      <c r="F19" s="19"/>
      <c r="G19" s="19"/>
      <c r="H19" s="84"/>
    </row>
    <row r="20" spans="1:8">
      <c r="A20" s="221"/>
      <c r="B20" s="14">
        <v>1987</v>
      </c>
      <c r="C20" s="19"/>
      <c r="D20" s="19"/>
      <c r="E20" s="19"/>
      <c r="F20" s="19"/>
      <c r="G20" s="19"/>
      <c r="H20" s="84"/>
    </row>
    <row r="21" spans="1:8">
      <c r="A21" s="221"/>
      <c r="B21" s="14">
        <v>1988</v>
      </c>
      <c r="C21" s="19"/>
      <c r="D21" s="19"/>
      <c r="E21" s="19"/>
      <c r="F21" s="19"/>
      <c r="G21" s="19"/>
      <c r="H21" s="84"/>
    </row>
    <row r="22" spans="1:8">
      <c r="A22" s="222"/>
      <c r="B22" s="31">
        <v>1989</v>
      </c>
      <c r="C22" s="18"/>
      <c r="D22" s="18"/>
      <c r="E22" s="18"/>
      <c r="F22" s="18"/>
      <c r="G22" s="18"/>
      <c r="H22" s="85"/>
    </row>
    <row r="23" spans="1:8" ht="12.75" customHeight="1">
      <c r="A23" s="221" t="s">
        <v>35</v>
      </c>
      <c r="B23" s="14">
        <v>1990</v>
      </c>
      <c r="C23" s="19"/>
      <c r="D23" s="19"/>
      <c r="E23" s="19"/>
      <c r="F23" s="19"/>
      <c r="G23" s="19"/>
      <c r="H23" s="84"/>
    </row>
    <row r="24" spans="1:8">
      <c r="A24" s="221"/>
      <c r="B24" s="14">
        <v>1991</v>
      </c>
      <c r="C24" s="19"/>
      <c r="D24" s="19"/>
      <c r="E24" s="19"/>
      <c r="F24" s="19"/>
      <c r="G24" s="19"/>
      <c r="H24" s="84"/>
    </row>
    <row r="25" spans="1:8">
      <c r="A25" s="221"/>
      <c r="B25" s="15">
        <v>1992</v>
      </c>
      <c r="C25" s="19"/>
      <c r="D25" s="19"/>
      <c r="E25" s="19"/>
      <c r="F25" s="19"/>
      <c r="G25" s="19"/>
      <c r="H25" s="84"/>
    </row>
    <row r="26" spans="1:8">
      <c r="A26" s="222"/>
      <c r="B26" s="16">
        <v>1993</v>
      </c>
      <c r="C26" s="18"/>
      <c r="D26" s="18"/>
      <c r="E26" s="18"/>
      <c r="F26" s="18"/>
      <c r="G26" s="18"/>
      <c r="H26" s="85"/>
    </row>
    <row r="27" spans="1:8" ht="12.75" customHeight="1">
      <c r="A27" s="220" t="s">
        <v>36</v>
      </c>
      <c r="B27" s="17">
        <v>1994</v>
      </c>
      <c r="C27" s="24"/>
      <c r="D27" s="24"/>
      <c r="E27" s="24"/>
      <c r="F27" s="24"/>
      <c r="G27" s="24"/>
      <c r="H27" s="83"/>
    </row>
    <row r="28" spans="1:8">
      <c r="A28" s="238"/>
      <c r="B28" s="15">
        <v>1995</v>
      </c>
      <c r="C28" s="19"/>
      <c r="D28" s="19"/>
      <c r="E28" s="19"/>
      <c r="F28" s="19"/>
      <c r="G28" s="19"/>
      <c r="H28" s="84"/>
    </row>
    <row r="29" spans="1:8">
      <c r="A29" s="238"/>
      <c r="B29" s="15">
        <v>1996</v>
      </c>
      <c r="C29" s="19"/>
      <c r="D29" s="19"/>
      <c r="E29" s="19"/>
      <c r="F29" s="19"/>
      <c r="G29" s="19"/>
      <c r="H29" s="84"/>
    </row>
    <row r="30" spans="1:8">
      <c r="A30" s="238"/>
      <c r="B30" s="15">
        <v>1997</v>
      </c>
      <c r="C30" s="19"/>
      <c r="D30" s="19"/>
      <c r="E30" s="19"/>
      <c r="F30" s="19"/>
      <c r="G30" s="19"/>
      <c r="H30" s="84"/>
    </row>
    <row r="31" spans="1:8">
      <c r="A31" s="238"/>
      <c r="B31" s="15">
        <v>1998</v>
      </c>
      <c r="C31" s="19"/>
      <c r="D31" s="19"/>
      <c r="E31" s="19"/>
      <c r="F31" s="19"/>
      <c r="G31" s="19"/>
      <c r="H31" s="84"/>
    </row>
    <row r="32" spans="1:8">
      <c r="A32" s="238"/>
      <c r="B32" s="15">
        <v>1999</v>
      </c>
      <c r="C32" s="19"/>
      <c r="D32" s="19"/>
      <c r="E32" s="19"/>
      <c r="F32" s="19"/>
      <c r="G32" s="19"/>
      <c r="H32" s="84"/>
    </row>
    <row r="33" spans="1:11">
      <c r="A33" s="238"/>
      <c r="B33" s="15">
        <v>2000</v>
      </c>
      <c r="C33" s="19"/>
      <c r="D33" s="19"/>
      <c r="E33" s="19"/>
      <c r="F33" s="19"/>
      <c r="G33" s="19"/>
      <c r="H33" s="84"/>
    </row>
    <row r="34" spans="1:11">
      <c r="A34" s="238"/>
      <c r="B34" s="15">
        <v>2001</v>
      </c>
      <c r="C34" s="19"/>
      <c r="D34" s="19"/>
      <c r="E34" s="19"/>
      <c r="F34" s="19"/>
      <c r="G34" s="19"/>
      <c r="H34" s="84"/>
    </row>
    <row r="35" spans="1:11">
      <c r="A35" s="238"/>
      <c r="B35" s="15">
        <v>2002</v>
      </c>
      <c r="C35" s="118">
        <v>15</v>
      </c>
      <c r="D35" s="118">
        <v>600</v>
      </c>
      <c r="E35" s="119">
        <v>0</v>
      </c>
      <c r="F35" s="119">
        <v>0</v>
      </c>
      <c r="G35" s="118">
        <v>0</v>
      </c>
      <c r="H35" s="116">
        <v>615</v>
      </c>
    </row>
    <row r="36" spans="1:11">
      <c r="A36" s="238"/>
      <c r="B36" s="15">
        <v>2003</v>
      </c>
      <c r="C36" s="118">
        <v>69</v>
      </c>
      <c r="D36" s="118">
        <v>1200</v>
      </c>
      <c r="E36" s="119">
        <v>0</v>
      </c>
      <c r="F36" s="119">
        <v>0</v>
      </c>
      <c r="G36" s="118">
        <v>0</v>
      </c>
      <c r="H36" s="116">
        <v>1884</v>
      </c>
    </row>
    <row r="37" spans="1:11">
      <c r="A37" s="238"/>
      <c r="B37" s="15">
        <v>2004</v>
      </c>
      <c r="C37" s="118">
        <v>131</v>
      </c>
      <c r="D37" s="118">
        <v>1879</v>
      </c>
      <c r="E37" s="119">
        <v>77</v>
      </c>
      <c r="F37" s="119">
        <v>7</v>
      </c>
      <c r="G37" s="118">
        <v>146</v>
      </c>
      <c r="H37" s="116">
        <v>3956</v>
      </c>
      <c r="J37" s="88"/>
    </row>
    <row r="38" spans="1:11" ht="12.75" customHeight="1">
      <c r="A38" s="235" t="s">
        <v>86</v>
      </c>
      <c r="B38" s="17">
        <v>2005</v>
      </c>
      <c r="C38" s="126">
        <v>191</v>
      </c>
      <c r="D38" s="126">
        <v>2107</v>
      </c>
      <c r="E38" s="126">
        <v>234</v>
      </c>
      <c r="F38" s="126">
        <v>22</v>
      </c>
      <c r="G38" s="126">
        <v>557</v>
      </c>
      <c r="H38" s="129">
        <v>6555</v>
      </c>
    </row>
    <row r="39" spans="1:11">
      <c r="A39" s="236"/>
      <c r="B39" s="15">
        <v>2006</v>
      </c>
      <c r="C39" s="119">
        <v>359</v>
      </c>
      <c r="D39" s="119">
        <v>2337</v>
      </c>
      <c r="E39" s="119">
        <v>468</v>
      </c>
      <c r="F39" s="119">
        <v>58</v>
      </c>
      <c r="G39" s="119">
        <v>1130</v>
      </c>
      <c r="H39" s="122">
        <v>9855</v>
      </c>
      <c r="J39" s="94"/>
      <c r="K39" s="88"/>
    </row>
    <row r="40" spans="1:11">
      <c r="A40" s="236"/>
      <c r="B40" s="15">
        <v>2007</v>
      </c>
      <c r="C40" s="119">
        <v>436</v>
      </c>
      <c r="D40" s="119">
        <v>2049</v>
      </c>
      <c r="E40" s="119">
        <v>707</v>
      </c>
      <c r="F40" s="119">
        <v>-28</v>
      </c>
      <c r="G40" s="119">
        <v>1313</v>
      </c>
      <c r="H40" s="122">
        <v>12973</v>
      </c>
    </row>
    <row r="41" spans="1:11">
      <c r="A41" s="236"/>
      <c r="B41" s="15">
        <v>2008</v>
      </c>
      <c r="C41" s="119">
        <v>385</v>
      </c>
      <c r="D41" s="119">
        <v>2104</v>
      </c>
      <c r="E41" s="119">
        <v>237</v>
      </c>
      <c r="F41" s="119">
        <v>18</v>
      </c>
      <c r="G41" s="119">
        <v>-995</v>
      </c>
      <c r="H41" s="122">
        <v>14212</v>
      </c>
    </row>
    <row r="42" spans="1:11">
      <c r="A42" s="236"/>
      <c r="B42" s="15">
        <v>2009</v>
      </c>
      <c r="C42" s="119">
        <v>383</v>
      </c>
      <c r="D42" s="119">
        <v>2243</v>
      </c>
      <c r="E42" s="119">
        <v>4</v>
      </c>
      <c r="F42" s="119">
        <v>-349</v>
      </c>
      <c r="G42" s="119">
        <v>-3495</v>
      </c>
      <c r="H42" s="122">
        <v>13688</v>
      </c>
    </row>
    <row r="43" spans="1:11">
      <c r="A43" s="236"/>
      <c r="B43" s="15">
        <v>2010</v>
      </c>
      <c r="C43" s="119">
        <v>433</v>
      </c>
      <c r="D43" s="119">
        <v>250</v>
      </c>
      <c r="E43" s="119">
        <v>-27</v>
      </c>
      <c r="F43" s="119">
        <v>492</v>
      </c>
      <c r="G43" s="119">
        <v>1750</v>
      </c>
      <c r="H43" s="122">
        <v>15656</v>
      </c>
    </row>
    <row r="44" spans="1:11" ht="13.5" customHeight="1">
      <c r="A44" s="236"/>
      <c r="B44" s="15">
        <v>2011</v>
      </c>
      <c r="C44" s="119">
        <v>518</v>
      </c>
      <c r="D44" s="119">
        <v>0</v>
      </c>
      <c r="E44" s="119">
        <v>872</v>
      </c>
      <c r="F44" s="119">
        <v>168</v>
      </c>
      <c r="G44" s="119">
        <v>3518</v>
      </c>
      <c r="H44" s="122">
        <v>18652</v>
      </c>
    </row>
    <row r="45" spans="1:11">
      <c r="A45" s="236"/>
      <c r="B45" s="15">
        <v>2012</v>
      </c>
      <c r="C45" s="119">
        <v>539</v>
      </c>
      <c r="D45" s="119">
        <v>0</v>
      </c>
      <c r="E45" s="119">
        <v>160</v>
      </c>
      <c r="F45" s="119">
        <v>124</v>
      </c>
      <c r="G45" s="119">
        <v>-204</v>
      </c>
      <c r="H45" s="122">
        <v>18703</v>
      </c>
    </row>
    <row r="46" spans="1:11">
      <c r="A46" s="236"/>
      <c r="B46" s="15">
        <v>2013</v>
      </c>
      <c r="C46" s="119">
        <v>595</v>
      </c>
      <c r="D46" s="119">
        <v>0</v>
      </c>
      <c r="E46" s="119">
        <v>983</v>
      </c>
      <c r="F46" s="119">
        <v>140</v>
      </c>
      <c r="G46" s="119">
        <v>4374</v>
      </c>
      <c r="H46" s="122">
        <v>22549</v>
      </c>
    </row>
    <row r="47" spans="1:11">
      <c r="A47" s="236"/>
      <c r="B47" s="15">
        <v>2014</v>
      </c>
      <c r="C47" s="119">
        <v>767</v>
      </c>
      <c r="D47" s="119">
        <v>0</v>
      </c>
      <c r="E47" s="119">
        <v>1074</v>
      </c>
      <c r="F47" s="119">
        <v>164</v>
      </c>
      <c r="G47" s="119">
        <v>3735</v>
      </c>
      <c r="H47" s="122">
        <v>25809</v>
      </c>
    </row>
    <row r="48" spans="1:11">
      <c r="A48" s="236"/>
      <c r="B48" s="15">
        <v>2015</v>
      </c>
      <c r="C48" s="119">
        <v>760</v>
      </c>
      <c r="D48" s="119">
        <v>0</v>
      </c>
      <c r="E48" s="119">
        <v>46</v>
      </c>
      <c r="F48" s="119">
        <v>198</v>
      </c>
      <c r="G48" s="119">
        <v>3156</v>
      </c>
      <c r="H48" s="122">
        <v>29522</v>
      </c>
    </row>
    <row r="49" spans="1:11">
      <c r="A49" s="236"/>
      <c r="B49" s="15">
        <v>2016</v>
      </c>
      <c r="C49" s="119">
        <v>752</v>
      </c>
      <c r="D49" s="119">
        <v>0</v>
      </c>
      <c r="E49" s="119">
        <v>512</v>
      </c>
      <c r="F49" s="119">
        <v>138</v>
      </c>
      <c r="G49" s="119">
        <v>-76</v>
      </c>
      <c r="H49" s="122">
        <v>29527</v>
      </c>
    </row>
    <row r="50" spans="1:11">
      <c r="A50" s="236"/>
      <c r="B50" s="15">
        <v>2017</v>
      </c>
      <c r="C50" s="119">
        <v>833</v>
      </c>
      <c r="D50" s="119">
        <v>0</v>
      </c>
      <c r="E50" s="119">
        <v>1139</v>
      </c>
      <c r="F50" s="119">
        <v>227</v>
      </c>
      <c r="G50" s="119">
        <v>5512</v>
      </c>
      <c r="H50" s="122">
        <v>34506</v>
      </c>
    </row>
    <row r="51" spans="1:11">
      <c r="A51" s="236"/>
      <c r="B51" s="15">
        <v>2018</v>
      </c>
      <c r="C51" s="145">
        <v>935</v>
      </c>
      <c r="D51" s="145">
        <v>500</v>
      </c>
      <c r="E51" s="145">
        <v>241</v>
      </c>
      <c r="F51" s="152">
        <v>341</v>
      </c>
      <c r="G51" s="158">
        <v>3564</v>
      </c>
      <c r="H51" s="157">
        <v>39053</v>
      </c>
    </row>
    <row r="52" spans="1:11">
      <c r="A52" s="236"/>
      <c r="B52" s="15">
        <v>2019</v>
      </c>
      <c r="C52" s="152">
        <v>1133</v>
      </c>
      <c r="D52" s="152">
        <v>1000</v>
      </c>
      <c r="E52" s="152">
        <v>540</v>
      </c>
      <c r="F52" s="156">
        <v>255</v>
      </c>
      <c r="G52" s="156">
        <v>1986</v>
      </c>
      <c r="H52" s="147">
        <v>42445</v>
      </c>
    </row>
    <row r="53" spans="1:11">
      <c r="A53" s="236"/>
      <c r="B53" s="15">
        <v>2020</v>
      </c>
      <c r="C53" s="119">
        <v>803</v>
      </c>
      <c r="D53" s="167">
        <v>1460</v>
      </c>
      <c r="E53" s="168">
        <v>448</v>
      </c>
      <c r="F53" s="119">
        <v>150</v>
      </c>
      <c r="G53" s="169">
        <v>17</v>
      </c>
      <c r="H53" s="170">
        <v>43997</v>
      </c>
    </row>
    <row r="54" spans="1:11">
      <c r="A54" s="236"/>
      <c r="B54" s="15">
        <v>2021</v>
      </c>
      <c r="C54" s="119">
        <v>742</v>
      </c>
      <c r="D54" s="167">
        <v>2120</v>
      </c>
      <c r="E54" s="168">
        <v>2156</v>
      </c>
      <c r="F54" s="119">
        <v>124</v>
      </c>
      <c r="G54" s="169">
        <v>12786</v>
      </c>
      <c r="H54" s="170">
        <v>57365</v>
      </c>
      <c r="I54" s="131"/>
    </row>
    <row r="55" spans="1:11">
      <c r="A55" s="236"/>
      <c r="B55" s="15">
        <v>2022</v>
      </c>
      <c r="C55" s="119">
        <v>1077</v>
      </c>
      <c r="D55" s="167">
        <v>2420</v>
      </c>
      <c r="E55" s="168">
        <v>35</v>
      </c>
      <c r="F55" s="119">
        <v>-516</v>
      </c>
      <c r="G55" s="169">
        <v>-5133</v>
      </c>
      <c r="H55" s="170">
        <v>56210</v>
      </c>
      <c r="I55" s="131"/>
    </row>
    <row r="56" spans="1:11">
      <c r="A56" s="236"/>
      <c r="B56" s="15">
        <v>2023</v>
      </c>
      <c r="C56" s="119">
        <v>1320</v>
      </c>
      <c r="D56" s="167">
        <v>2558</v>
      </c>
      <c r="E56" s="168">
        <v>127</v>
      </c>
      <c r="F56" s="119">
        <v>1054</v>
      </c>
      <c r="G56" s="169">
        <v>5766</v>
      </c>
      <c r="H56" s="170">
        <v>64673</v>
      </c>
      <c r="I56" s="131"/>
    </row>
    <row r="57" spans="1:11">
      <c r="A57" s="237"/>
      <c r="B57" s="171">
        <v>2024</v>
      </c>
      <c r="C57" s="121">
        <v>1659</v>
      </c>
      <c r="D57" s="179">
        <v>1614</v>
      </c>
      <c r="E57" s="197">
        <v>1290</v>
      </c>
      <c r="F57" s="121">
        <v>189</v>
      </c>
      <c r="G57" s="180">
        <v>8352</v>
      </c>
      <c r="H57" s="198">
        <v>74819</v>
      </c>
      <c r="J57" s="94"/>
    </row>
    <row r="58" spans="1:11">
      <c r="K58" s="131"/>
    </row>
    <row r="59" spans="1:11">
      <c r="A59" t="s">
        <v>118</v>
      </c>
      <c r="K59" s="131"/>
    </row>
    <row r="60" spans="1:11">
      <c r="K60" s="131"/>
    </row>
    <row r="61" spans="1:11" ht="13.5" customHeight="1">
      <c r="A61" s="71" t="s">
        <v>21</v>
      </c>
      <c r="B61" s="9"/>
      <c r="C61" s="218" t="s">
        <v>8</v>
      </c>
      <c r="D61" s="218"/>
      <c r="E61" s="218"/>
      <c r="F61" s="218"/>
      <c r="G61" s="218"/>
      <c r="H61" s="219"/>
    </row>
    <row r="62" spans="1:11" ht="39.75" customHeight="1">
      <c r="A62" s="82"/>
      <c r="B62" s="10"/>
      <c r="C62" s="7" t="s">
        <v>40</v>
      </c>
      <c r="D62" s="7" t="s">
        <v>41</v>
      </c>
      <c r="E62" s="7" t="s">
        <v>42</v>
      </c>
      <c r="F62" s="7" t="s">
        <v>81</v>
      </c>
      <c r="G62" s="7" t="s">
        <v>43</v>
      </c>
      <c r="H62" s="74" t="s">
        <v>44</v>
      </c>
    </row>
    <row r="63" spans="1:11" ht="12.75" customHeight="1">
      <c r="A63" s="220" t="s">
        <v>28</v>
      </c>
      <c r="B63" s="12">
        <v>1972</v>
      </c>
      <c r="C63" s="24"/>
      <c r="D63" s="24"/>
      <c r="E63" s="24"/>
      <c r="F63" s="24"/>
      <c r="G63" s="24"/>
      <c r="H63" s="83"/>
    </row>
    <row r="64" spans="1:11">
      <c r="A64" s="221"/>
      <c r="B64" s="14">
        <v>1973</v>
      </c>
      <c r="C64" s="19"/>
      <c r="D64" s="19"/>
      <c r="E64" s="19"/>
      <c r="F64" s="19"/>
      <c r="G64" s="19"/>
      <c r="H64" s="84"/>
    </row>
    <row r="65" spans="1:8">
      <c r="A65" s="221"/>
      <c r="B65" s="14">
        <v>1974</v>
      </c>
      <c r="C65" s="19"/>
      <c r="D65" s="19"/>
      <c r="E65" s="19"/>
      <c r="F65" s="19"/>
      <c r="G65" s="19"/>
      <c r="H65" s="84"/>
    </row>
    <row r="66" spans="1:8">
      <c r="A66" s="221"/>
      <c r="B66" s="14">
        <v>1975</v>
      </c>
      <c r="C66" s="19"/>
      <c r="D66" s="19"/>
      <c r="E66" s="19"/>
      <c r="F66" s="19"/>
      <c r="G66" s="19"/>
      <c r="H66" s="84"/>
    </row>
    <row r="67" spans="1:8">
      <c r="A67" s="221"/>
      <c r="B67" s="14">
        <v>1976</v>
      </c>
      <c r="C67" s="19"/>
      <c r="D67" s="19"/>
      <c r="E67" s="19"/>
      <c r="F67" s="19"/>
      <c r="G67" s="19"/>
      <c r="H67" s="84"/>
    </row>
    <row r="68" spans="1:8">
      <c r="A68" s="221"/>
      <c r="B68" s="14">
        <v>1977</v>
      </c>
      <c r="C68" s="19"/>
      <c r="D68" s="19"/>
      <c r="E68" s="19"/>
      <c r="F68" s="19"/>
      <c r="G68" s="19"/>
      <c r="H68" s="84"/>
    </row>
    <row r="69" spans="1:8">
      <c r="A69" s="221"/>
      <c r="B69" s="14">
        <v>1978</v>
      </c>
      <c r="C69" s="19"/>
      <c r="D69" s="19"/>
      <c r="E69" s="19"/>
      <c r="F69" s="19"/>
      <c r="G69" s="19"/>
      <c r="H69" s="84"/>
    </row>
    <row r="70" spans="1:8">
      <c r="A70" s="221"/>
      <c r="B70" s="14">
        <v>1979</v>
      </c>
      <c r="C70" s="19"/>
      <c r="D70" s="19"/>
      <c r="E70" s="19"/>
      <c r="F70" s="19"/>
      <c r="G70" s="19"/>
      <c r="H70" s="84"/>
    </row>
    <row r="71" spans="1:8">
      <c r="A71" s="221"/>
      <c r="B71" s="14">
        <v>1980</v>
      </c>
      <c r="C71" s="19"/>
      <c r="D71" s="19"/>
      <c r="E71" s="19"/>
      <c r="F71" s="19"/>
      <c r="G71" s="19"/>
      <c r="H71" s="84"/>
    </row>
    <row r="72" spans="1:8">
      <c r="A72" s="221"/>
      <c r="B72" s="14">
        <v>1981</v>
      </c>
      <c r="C72" s="19"/>
      <c r="D72" s="19"/>
      <c r="E72" s="19"/>
      <c r="F72" s="19"/>
      <c r="G72" s="19"/>
      <c r="H72" s="84"/>
    </row>
    <row r="73" spans="1:8">
      <c r="A73" s="221"/>
      <c r="B73" s="14">
        <v>1982</v>
      </c>
      <c r="C73" s="19"/>
      <c r="D73" s="19"/>
      <c r="E73" s="19"/>
      <c r="F73" s="19"/>
      <c r="G73" s="19"/>
      <c r="H73" s="84"/>
    </row>
    <row r="74" spans="1:8">
      <c r="A74" s="221"/>
      <c r="B74" s="14">
        <v>1983</v>
      </c>
      <c r="C74" s="19"/>
      <c r="D74" s="19"/>
      <c r="E74" s="19"/>
      <c r="F74" s="19"/>
      <c r="G74" s="19"/>
      <c r="H74" s="84"/>
    </row>
    <row r="75" spans="1:8">
      <c r="A75" s="221"/>
      <c r="B75" s="14">
        <v>1984</v>
      </c>
      <c r="C75" s="19"/>
      <c r="D75" s="19"/>
      <c r="E75" s="19"/>
      <c r="F75" s="19"/>
      <c r="G75" s="19"/>
      <c r="H75" s="84"/>
    </row>
    <row r="76" spans="1:8">
      <c r="A76" s="221"/>
      <c r="B76" s="14">
        <v>1985</v>
      </c>
      <c r="C76" s="19"/>
      <c r="D76" s="19"/>
      <c r="E76" s="19"/>
      <c r="F76" s="19"/>
      <c r="G76" s="19"/>
      <c r="H76" s="84"/>
    </row>
    <row r="77" spans="1:8">
      <c r="A77" s="221"/>
      <c r="B77" s="14">
        <v>1986</v>
      </c>
      <c r="C77" s="19"/>
      <c r="D77" s="19"/>
      <c r="E77" s="19"/>
      <c r="F77" s="19"/>
      <c r="G77" s="19"/>
      <c r="H77" s="84"/>
    </row>
    <row r="78" spans="1:8">
      <c r="A78" s="221"/>
      <c r="B78" s="14">
        <v>1987</v>
      </c>
      <c r="C78" s="19"/>
      <c r="D78" s="19"/>
      <c r="E78" s="19"/>
      <c r="F78" s="19"/>
      <c r="G78" s="19"/>
      <c r="H78" s="84"/>
    </row>
    <row r="79" spans="1:8">
      <c r="A79" s="221"/>
      <c r="B79" s="14">
        <v>1988</v>
      </c>
      <c r="C79" s="19"/>
      <c r="D79" s="19"/>
      <c r="E79" s="19"/>
      <c r="F79" s="19"/>
      <c r="G79" s="19"/>
      <c r="H79" s="84"/>
    </row>
    <row r="80" spans="1:8">
      <c r="A80" s="222"/>
      <c r="B80" s="31">
        <v>1989</v>
      </c>
      <c r="C80" s="18"/>
      <c r="D80" s="18"/>
      <c r="E80" s="18"/>
      <c r="F80" s="18"/>
      <c r="G80" s="18"/>
      <c r="H80" s="85"/>
    </row>
    <row r="81" spans="1:8">
      <c r="A81" s="221" t="s">
        <v>35</v>
      </c>
      <c r="B81" s="14">
        <v>1990</v>
      </c>
      <c r="C81" s="19"/>
      <c r="D81" s="19"/>
      <c r="E81" s="19"/>
      <c r="F81" s="19"/>
      <c r="G81" s="19"/>
      <c r="H81" s="84"/>
    </row>
    <row r="82" spans="1:8">
      <c r="A82" s="221"/>
      <c r="B82" s="14">
        <v>1991</v>
      </c>
      <c r="C82" s="19"/>
      <c r="D82" s="19"/>
      <c r="E82" s="19"/>
      <c r="F82" s="19"/>
      <c r="G82" s="19"/>
      <c r="H82" s="84"/>
    </row>
    <row r="83" spans="1:8">
      <c r="A83" s="221"/>
      <c r="B83" s="15">
        <v>1992</v>
      </c>
      <c r="C83" s="19"/>
      <c r="D83" s="19"/>
      <c r="E83" s="19"/>
      <c r="F83" s="19"/>
      <c r="G83" s="19"/>
      <c r="H83" s="84"/>
    </row>
    <row r="84" spans="1:8">
      <c r="A84" s="222"/>
      <c r="B84" s="16">
        <v>1993</v>
      </c>
      <c r="C84" s="18"/>
      <c r="D84" s="18"/>
      <c r="E84" s="18"/>
      <c r="F84" s="18"/>
      <c r="G84" s="18"/>
      <c r="H84" s="85"/>
    </row>
    <row r="85" spans="1:8" ht="12.75" customHeight="1">
      <c r="A85" s="216" t="s">
        <v>36</v>
      </c>
      <c r="B85" s="17">
        <v>1994</v>
      </c>
      <c r="C85" s="24"/>
      <c r="D85" s="24"/>
      <c r="E85" s="24"/>
      <c r="F85" s="24"/>
      <c r="G85" s="24"/>
      <c r="H85" s="83"/>
    </row>
    <row r="86" spans="1:8">
      <c r="A86" s="217"/>
      <c r="B86" s="15">
        <v>1995</v>
      </c>
      <c r="C86" s="19"/>
      <c r="D86" s="19"/>
      <c r="E86" s="19"/>
      <c r="F86" s="19"/>
      <c r="G86" s="19"/>
      <c r="H86" s="84"/>
    </row>
    <row r="87" spans="1:8">
      <c r="A87" s="217"/>
      <c r="B87" s="15">
        <v>1996</v>
      </c>
      <c r="C87" s="19"/>
      <c r="D87" s="19"/>
      <c r="E87" s="19"/>
      <c r="F87" s="19"/>
      <c r="G87" s="19"/>
      <c r="H87" s="84"/>
    </row>
    <row r="88" spans="1:8">
      <c r="A88" s="217"/>
      <c r="B88" s="15">
        <v>1997</v>
      </c>
      <c r="C88" s="19"/>
      <c r="D88" s="19"/>
      <c r="E88" s="19"/>
      <c r="F88" s="19"/>
      <c r="G88" s="19"/>
      <c r="H88" s="84"/>
    </row>
    <row r="89" spans="1:8">
      <c r="A89" s="217"/>
      <c r="B89" s="15">
        <v>1998</v>
      </c>
      <c r="C89" s="19"/>
      <c r="D89" s="19"/>
      <c r="E89" s="19"/>
      <c r="F89" s="19"/>
      <c r="G89" s="19"/>
      <c r="H89" s="84"/>
    </row>
    <row r="90" spans="1:8">
      <c r="A90" s="217"/>
      <c r="B90" s="15">
        <v>1999</v>
      </c>
      <c r="C90" s="19"/>
      <c r="D90" s="19"/>
      <c r="E90" s="19"/>
      <c r="F90" s="19"/>
      <c r="G90" s="19"/>
      <c r="H90" s="84"/>
    </row>
    <row r="91" spans="1:8">
      <c r="A91" s="217"/>
      <c r="B91" s="15">
        <v>2000</v>
      </c>
      <c r="C91" s="19"/>
      <c r="D91" s="19"/>
      <c r="E91" s="19"/>
      <c r="F91" s="19"/>
      <c r="G91" s="19"/>
      <c r="H91" s="84"/>
    </row>
    <row r="92" spans="1:8">
      <c r="A92" s="217"/>
      <c r="B92" s="15">
        <v>2001</v>
      </c>
      <c r="C92" s="19"/>
      <c r="D92" s="19"/>
      <c r="E92" s="19"/>
      <c r="F92" s="19"/>
      <c r="G92" s="19"/>
      <c r="H92" s="84"/>
    </row>
    <row r="93" spans="1:8">
      <c r="A93" s="217"/>
      <c r="B93" s="15">
        <v>2002</v>
      </c>
      <c r="C93" s="26">
        <f>C35/'Nominal GDP'!$C35</f>
        <v>1.1543522929284378E-4</v>
      </c>
      <c r="D93" s="26">
        <f>D35/'Nominal GDP'!$C35</f>
        <v>4.6174091717137511E-3</v>
      </c>
      <c r="E93" s="26">
        <f>E35/'Nominal GDP'!$C35</f>
        <v>0</v>
      </c>
      <c r="F93" s="26">
        <f>F35/'Nominal GDP'!$C35</f>
        <v>0</v>
      </c>
      <c r="G93" s="26">
        <f>G35/'Nominal GDP'!$C35</f>
        <v>0</v>
      </c>
      <c r="H93" s="79">
        <f>H35/'Nominal GDP'!$C35</f>
        <v>4.7328444010065951E-3</v>
      </c>
    </row>
    <row r="94" spans="1:8">
      <c r="A94" s="217"/>
      <c r="B94" s="15">
        <v>2003</v>
      </c>
      <c r="C94" s="26">
        <f>C36/'Nominal GDP'!$C36</f>
        <v>5.0300344083513155E-4</v>
      </c>
      <c r="D94" s="26">
        <f>D36/'Nominal GDP'!$C36</f>
        <v>8.7478859275675041E-3</v>
      </c>
      <c r="E94" s="26">
        <f>E36/'Nominal GDP'!$C36</f>
        <v>0</v>
      </c>
      <c r="F94" s="26">
        <f>F36/'Nominal GDP'!$C36</f>
        <v>0</v>
      </c>
      <c r="G94" s="26">
        <f>G36/'Nominal GDP'!$C36</f>
        <v>0</v>
      </c>
      <c r="H94" s="79">
        <f>H36/'Nominal GDP'!$C36</f>
        <v>1.3734180906280983E-2</v>
      </c>
    </row>
    <row r="95" spans="1:8">
      <c r="A95" s="217"/>
      <c r="B95" s="15">
        <v>2004</v>
      </c>
      <c r="C95" s="26">
        <f>C37/'Nominal GDP'!$C37</f>
        <v>8.8774438383085424E-4</v>
      </c>
      <c r="D95" s="26">
        <f>D37/'Nominal GDP'!$C37</f>
        <v>1.2733371734489886E-2</v>
      </c>
      <c r="E95" s="26">
        <f>E37/'Nominal GDP'!$C37</f>
        <v>5.2180395080134178E-4</v>
      </c>
      <c r="F95" s="26">
        <f>F37/'Nominal GDP'!$C37</f>
        <v>4.7436722800121979E-5</v>
      </c>
      <c r="G95" s="26">
        <f>G37/'Nominal GDP'!$C37</f>
        <v>9.8939450411682987E-4</v>
      </c>
      <c r="H95" s="79">
        <f>H37/'Nominal GDP'!$C37</f>
        <v>2.6808525056754649E-2</v>
      </c>
    </row>
    <row r="96" spans="1:8" ht="12.75" customHeight="1">
      <c r="A96" s="211" t="s">
        <v>86</v>
      </c>
      <c r="B96" s="17">
        <v>2005</v>
      </c>
      <c r="C96" s="45">
        <f>C38/'Nominal GDP'!$C38</f>
        <v>1.2180889396248796E-3</v>
      </c>
      <c r="D96" s="45">
        <f>D38/'Nominal GDP'!$C38</f>
        <v>1.3437242909893305E-2</v>
      </c>
      <c r="E96" s="45">
        <f>E38/'Nominal GDP'!$C38</f>
        <v>1.4923183867655593E-3</v>
      </c>
      <c r="F96" s="45">
        <f>F38/'Nominal GDP'!$C38</f>
        <v>1.4030343807197566E-4</v>
      </c>
      <c r="G96" s="45">
        <f>G38/'Nominal GDP'!$C38</f>
        <v>3.5522279548222931E-3</v>
      </c>
      <c r="H96" s="81">
        <f>H38/'Nominal GDP'!$C38</f>
        <v>4.1804047116445475E-2</v>
      </c>
    </row>
    <row r="97" spans="1:8">
      <c r="A97" s="212"/>
      <c r="B97" s="15">
        <v>2006</v>
      </c>
      <c r="C97" s="41">
        <f>C39/'Nominal GDP'!$C39</f>
        <v>2.1828617987024435E-3</v>
      </c>
      <c r="D97" s="41">
        <f>D39/'Nominal GDP'!$C39</f>
        <v>1.4209883074004488E-2</v>
      </c>
      <c r="E97" s="41">
        <f>E39/'Nominal GDP'!$C39</f>
        <v>2.8456248517903723E-3</v>
      </c>
      <c r="F97" s="41">
        <f>F39/'Nominal GDP'!$C39</f>
        <v>3.526629089825675E-4</v>
      </c>
      <c r="G97" s="41">
        <f>G39/'Nominal GDP'!$C39</f>
        <v>6.8708463301776082E-3</v>
      </c>
      <c r="H97" s="75">
        <f>H39/'Nominal GDP'!$C39</f>
        <v>5.9922292552124189E-2</v>
      </c>
    </row>
    <row r="98" spans="1:8">
      <c r="A98" s="212"/>
      <c r="B98" s="15">
        <v>2007</v>
      </c>
      <c r="C98" s="41">
        <f>C40/'Nominal GDP'!$C40</f>
        <v>2.4855059657843881E-3</v>
      </c>
      <c r="D98" s="41">
        <f>D40/'Nominal GDP'!$C40</f>
        <v>1.1680737898835346E-2</v>
      </c>
      <c r="E98" s="41">
        <f>E40/'Nominal GDP'!$C40</f>
        <v>4.0303961417650514E-3</v>
      </c>
      <c r="F98" s="41">
        <f>F40/'Nominal GDP'!$C40</f>
        <v>-1.596196491788139E-4</v>
      </c>
      <c r="G98" s="41">
        <f>G40/'Nominal GDP'!$C40</f>
        <v>7.4850214061350949E-3</v>
      </c>
      <c r="H98" s="75">
        <f>H40/'Nominal GDP'!$C40</f>
        <v>7.3955203885598314E-2</v>
      </c>
    </row>
    <row r="99" spans="1:8">
      <c r="A99" s="212"/>
      <c r="B99" s="15">
        <v>2008</v>
      </c>
      <c r="C99" s="41">
        <f>C41/'Nominal GDP'!$C41</f>
        <v>2.0378133468834689E-3</v>
      </c>
      <c r="D99" s="41">
        <f>D41/'Nominal GDP'!$C41</f>
        <v>1.1136517615176152E-2</v>
      </c>
      <c r="E99" s="41">
        <f>E41/'Nominal GDP'!$C41</f>
        <v>1.2544461382113822E-3</v>
      </c>
      <c r="F99" s="41">
        <f>F41/'Nominal GDP'!$C41</f>
        <v>9.5274390243902442E-5</v>
      </c>
      <c r="G99" s="41">
        <f>G41/'Nominal GDP'!$C41</f>
        <v>-5.2665565718157184E-3</v>
      </c>
      <c r="H99" s="75">
        <f>H41/'Nominal GDP'!$C41</f>
        <v>7.5224424119241198E-2</v>
      </c>
    </row>
    <row r="100" spans="1:8">
      <c r="A100" s="212"/>
      <c r="B100" s="15">
        <v>2009</v>
      </c>
      <c r="C100" s="41">
        <f>C42/'Nominal GDP'!$C42</f>
        <v>2.0170952774690985E-3</v>
      </c>
      <c r="D100" s="41">
        <f>D42/'Nominal GDP'!$C42</f>
        <v>1.1812910463089262E-2</v>
      </c>
      <c r="E100" s="41">
        <f>E42/'Nominal GDP'!$C42</f>
        <v>2.1066269216387452E-5</v>
      </c>
      <c r="F100" s="41">
        <f>F42/'Nominal GDP'!$C42</f>
        <v>-1.8380319891298051E-3</v>
      </c>
      <c r="G100" s="41">
        <f>G42/'Nominal GDP'!$C42</f>
        <v>-1.8406652727818534E-2</v>
      </c>
      <c r="H100" s="75">
        <f>H42/'Nominal GDP'!$C42</f>
        <v>7.2088773258477859E-2</v>
      </c>
    </row>
    <row r="101" spans="1:8">
      <c r="A101" s="212"/>
      <c r="B101" s="88">
        <v>2010</v>
      </c>
      <c r="C101" s="41">
        <f>C43/'Nominal GDP'!$C43</f>
        <v>2.1940269769044458E-3</v>
      </c>
      <c r="D101" s="41">
        <f>D43/'Nominal GDP'!$C43</f>
        <v>1.2667592245406731E-3</v>
      </c>
      <c r="E101" s="41">
        <f>E43/'Nominal GDP'!$C43</f>
        <v>-1.368099962503927E-4</v>
      </c>
      <c r="F101" s="41">
        <f>F43/'Nominal GDP'!$C43</f>
        <v>2.4929821538960447E-3</v>
      </c>
      <c r="G101" s="41">
        <f>G43/'Nominal GDP'!$C43</f>
        <v>8.867314571784711E-3</v>
      </c>
      <c r="H101" s="75">
        <f>H43/'Nominal GDP'!$C43</f>
        <v>7.9329529677635111E-2</v>
      </c>
    </row>
    <row r="102" spans="1:8">
      <c r="A102" s="212"/>
      <c r="B102" s="88">
        <v>2011</v>
      </c>
      <c r="C102" s="41">
        <f>C44/'Nominal GDP'!$C44</f>
        <v>2.5131357432914316E-3</v>
      </c>
      <c r="D102" s="41">
        <f>D44/'Nominal GDP'!$C44</f>
        <v>0</v>
      </c>
      <c r="E102" s="41">
        <f>E44/'Nominal GDP'!$C44</f>
        <v>4.2306068883207109E-3</v>
      </c>
      <c r="F102" s="41">
        <f>F44/'Nominal GDP'!$C44</f>
        <v>8.1507105187830211E-4</v>
      </c>
      <c r="G102" s="41">
        <f>G44/'Nominal GDP'!$C44</f>
        <v>1.706797595540397E-2</v>
      </c>
      <c r="H102" s="75">
        <f>H44/'Nominal GDP'!$C44</f>
        <v>9.049229321210768E-2</v>
      </c>
    </row>
    <row r="103" spans="1:8">
      <c r="A103" s="212"/>
      <c r="B103" s="15">
        <v>2012</v>
      </c>
      <c r="C103" s="41">
        <f>C45/'Nominal GDP'!$C45</f>
        <v>2.504728313653325E-3</v>
      </c>
      <c r="D103" s="41">
        <f>D45/'Nominal GDP'!$C45</f>
        <v>0</v>
      </c>
      <c r="E103" s="41">
        <f>E45/'Nominal GDP'!$C45</f>
        <v>7.4351860887668278E-4</v>
      </c>
      <c r="F103" s="41">
        <f>F45/'Nominal GDP'!$C45</f>
        <v>5.7622692187942913E-4</v>
      </c>
      <c r="G103" s="41">
        <f>G45/'Nominal GDP'!$C45</f>
        <v>-9.4798622631777057E-4</v>
      </c>
      <c r="H103" s="75">
        <f>H45/'Nominal GDP'!$C45</f>
        <v>8.6912678386378742E-2</v>
      </c>
    </row>
    <row r="104" spans="1:8">
      <c r="A104" s="212"/>
      <c r="B104" s="15">
        <v>2013</v>
      </c>
      <c r="C104" s="41">
        <f>C46/'Nominal GDP'!$C46</f>
        <v>2.7146265905658743E-3</v>
      </c>
      <c r="D104" s="41">
        <f>D46/'Nominal GDP'!$C46</f>
        <v>0</v>
      </c>
      <c r="E104" s="41">
        <f>E46/'Nominal GDP'!$C46</f>
        <v>4.4848368714726959E-3</v>
      </c>
      <c r="F104" s="41">
        <f>F46/'Nominal GDP'!$C46</f>
        <v>6.3873566836844097E-4</v>
      </c>
      <c r="G104" s="41">
        <f>G46/'Nominal GDP'!$C46</f>
        <v>1.9955927238882579E-2</v>
      </c>
      <c r="H104" s="75">
        <f>H46/'Nominal GDP'!$C46</f>
        <v>0.10287750418599982</v>
      </c>
    </row>
    <row r="105" spans="1:8" s="103" customFormat="1">
      <c r="A105" s="212"/>
      <c r="B105" s="88">
        <v>2014</v>
      </c>
      <c r="C105" s="100">
        <f>C47/'Nominal GDP'!$C47</f>
        <v>3.2345399952768126E-3</v>
      </c>
      <c r="D105" s="100">
        <f>D47/'Nominal GDP'!$C47</f>
        <v>0</v>
      </c>
      <c r="E105" s="100">
        <f>E47/'Nominal GDP'!$C47</f>
        <v>4.5291994197226813E-3</v>
      </c>
      <c r="F105" s="100">
        <f>F47/'Nominal GDP'!$C47</f>
        <v>6.9160959481798863E-4</v>
      </c>
      <c r="G105" s="100">
        <f>G47/'Nominal GDP'!$C47</f>
        <v>1.575098680881212E-2</v>
      </c>
      <c r="H105" s="106">
        <f>H47/'Nominal GDP'!$C47</f>
        <v>0.1088399514186431</v>
      </c>
    </row>
    <row r="106" spans="1:8">
      <c r="A106" s="212"/>
      <c r="B106" s="88">
        <v>2015</v>
      </c>
      <c r="C106" s="100">
        <f>C48/'Nominal GDP'!$C48</f>
        <v>3.0910266682392944E-3</v>
      </c>
      <c r="D106" s="100">
        <f>D48/'Nominal GDP'!$C48</f>
        <v>0</v>
      </c>
      <c r="E106" s="100">
        <f>E48/'Nominal GDP'!$C48</f>
        <v>1.8708845623553624E-4</v>
      </c>
      <c r="F106" s="100">
        <f>F48/'Nominal GDP'!$C48</f>
        <v>8.0529378988339513E-4</v>
      </c>
      <c r="G106" s="100">
        <f>G48/'Nominal GDP'!$C48</f>
        <v>1.2835894953898964E-2</v>
      </c>
      <c r="H106" s="106">
        <f>H48/'Nominal GDP'!$C48</f>
        <v>0.1200701174996848</v>
      </c>
    </row>
    <row r="107" spans="1:8">
      <c r="A107" s="212"/>
      <c r="B107" s="88">
        <v>2016</v>
      </c>
      <c r="C107" s="100">
        <f>C49/'Nominal GDP'!$C49</f>
        <v>2.9044729656136667E-3</v>
      </c>
      <c r="D107" s="100">
        <f>D49/'Nominal GDP'!$C49</f>
        <v>0</v>
      </c>
      <c r="E107" s="100">
        <f>E49/'Nominal GDP'!$C49</f>
        <v>1.9775135085029218E-3</v>
      </c>
      <c r="F107" s="100">
        <f>F49/'Nominal GDP'!$C49</f>
        <v>5.3300168783867812E-4</v>
      </c>
      <c r="G107" s="100">
        <f>G49/'Nominal GDP'!$C49</f>
        <v>-2.9353716141840248E-4</v>
      </c>
      <c r="H107" s="106">
        <f>H49/'Nominal GDP'!$C49</f>
        <v>0.11404304954212065</v>
      </c>
    </row>
    <row r="108" spans="1:8">
      <c r="A108" s="212"/>
      <c r="B108" s="88">
        <v>2017</v>
      </c>
      <c r="C108" s="100">
        <f>C50/'Nominal GDP'!$C50</f>
        <v>3.0193302378855266E-3</v>
      </c>
      <c r="D108" s="100">
        <f>D50/'Nominal GDP'!$C50</f>
        <v>0</v>
      </c>
      <c r="E108" s="100">
        <f>E50/'Nominal GDP'!$C50</f>
        <v>4.1284719579251072E-3</v>
      </c>
      <c r="F108" s="100">
        <f>F50/'Nominal GDP'!$C50</f>
        <v>8.2279467466988534E-4</v>
      </c>
      <c r="G108" s="100">
        <f>G50/'Nominal GDP'!$C50</f>
        <v>1.997904954528814E-2</v>
      </c>
      <c r="H108" s="106">
        <f>H50/'Nominal GDP'!$C50</f>
        <v>0.12507203984211041</v>
      </c>
    </row>
    <row r="109" spans="1:8">
      <c r="A109" s="212"/>
      <c r="B109" s="88">
        <v>2018</v>
      </c>
      <c r="C109" s="100">
        <f>C51/'Nominal GDP'!$C51</f>
        <v>3.1603960128308698E-3</v>
      </c>
      <c r="D109" s="100">
        <f>D51/'Nominal GDP'!$C51</f>
        <v>1.6900513437598235E-3</v>
      </c>
      <c r="E109" s="100">
        <f>E51/'Nominal GDP'!$C51</f>
        <v>8.1460474769223486E-4</v>
      </c>
      <c r="F109" s="100">
        <f>F51/'Nominal GDP'!$C51</f>
        <v>1.1526150164441996E-3</v>
      </c>
      <c r="G109" s="100">
        <f>G51/'Nominal GDP'!$C51</f>
        <v>1.2046685978320022E-2</v>
      </c>
      <c r="H109" s="106">
        <f>H51/'Nominal GDP'!$C51</f>
        <v>0.13200315025570478</v>
      </c>
    </row>
    <row r="110" spans="1:8">
      <c r="A110" s="212"/>
      <c r="B110" s="88">
        <v>2019</v>
      </c>
      <c r="C110" s="151">
        <f>C52/'Nominal GDP'!$C52</f>
        <v>3.6490355660192017E-3</v>
      </c>
      <c r="D110" s="151">
        <f>D52/'Nominal GDP'!$C52</f>
        <v>3.2206845242887922E-3</v>
      </c>
      <c r="E110" s="151">
        <f>E52/'Nominal GDP'!$C52</f>
        <v>1.7391696431159479E-3</v>
      </c>
      <c r="F110" s="151">
        <f>F52/'Nominal GDP'!$C52</f>
        <v>8.2127455369364203E-4</v>
      </c>
      <c r="G110" s="151">
        <f>G52/'Nominal GDP'!$C52</f>
        <v>6.3962794652375416E-3</v>
      </c>
      <c r="H110" s="154">
        <f>H52/'Nominal GDP'!$C52</f>
        <v>0.13670195463343779</v>
      </c>
    </row>
    <row r="111" spans="1:8">
      <c r="A111" s="212"/>
      <c r="B111" s="88">
        <v>2020</v>
      </c>
      <c r="C111" s="165">
        <f>C53/'Nominal GDP'!$C53</f>
        <v>2.5275019278890795E-3</v>
      </c>
      <c r="D111" s="165">
        <f>D53/'Nominal GDP'!$C53</f>
        <v>4.5954580507074176E-3</v>
      </c>
      <c r="E111" s="165">
        <f>E53/'Nominal GDP'!$C53</f>
        <v>1.4101131552855637E-3</v>
      </c>
      <c r="F111" s="165">
        <f>F53/'Nominal GDP'!$C53</f>
        <v>4.721361011000771E-4</v>
      </c>
      <c r="G111" s="165">
        <f>G53/'Nominal GDP'!$C53</f>
        <v>5.3508758124675406E-5</v>
      </c>
      <c r="H111" s="166">
        <f>H53/'Nominal GDP'!$C53</f>
        <v>0.13848381360066728</v>
      </c>
    </row>
    <row r="112" spans="1:8">
      <c r="A112" s="212"/>
      <c r="B112" s="88">
        <v>2021</v>
      </c>
      <c r="C112" s="165">
        <f>C54/'Nominal GDP'!$C54</f>
        <v>2.1610727308736324E-3</v>
      </c>
      <c r="D112" s="165">
        <f>D54/'Nominal GDP'!$C54</f>
        <v>6.1744935167818071E-3</v>
      </c>
      <c r="E112" s="165">
        <f>E54/'Nominal GDP'!$C54</f>
        <v>6.2793434066894232E-3</v>
      </c>
      <c r="F112" s="165">
        <f>F54/'Nominal GDP'!$C54</f>
        <v>3.6114962079289816E-4</v>
      </c>
      <c r="G112" s="165">
        <f>G54/'Nominal GDP'!$C54</f>
        <v>3.7239185898854804E-2</v>
      </c>
      <c r="H112" s="166">
        <f>H54/'Nominal GDP'!$C54</f>
        <v>0.16707538707084357</v>
      </c>
    </row>
    <row r="113" spans="1:8">
      <c r="A113" s="212"/>
      <c r="B113" s="88">
        <v>2022</v>
      </c>
      <c r="C113" s="165">
        <f>C55/'Nominal GDP'!$C55</f>
        <v>2.9437167909387094E-3</v>
      </c>
      <c r="D113" s="165">
        <f>D55/'Nominal GDP'!$C55</f>
        <v>6.6144796973738873E-3</v>
      </c>
      <c r="E113" s="165">
        <f>E55/'Nominal GDP'!$C55</f>
        <v>9.5663962565324819E-5</v>
      </c>
      <c r="F113" s="165">
        <f>F55/'Nominal GDP'!$C55</f>
        <v>-1.4103601338202173E-3</v>
      </c>
      <c r="G113" s="165">
        <f>G55/'Nominal GDP'!$C55</f>
        <v>-1.4029803424223209E-2</v>
      </c>
      <c r="H113" s="166">
        <f>H55/'Nominal GDP'!$C55</f>
        <v>0.15363632387991166</v>
      </c>
    </row>
    <row r="114" spans="1:8">
      <c r="A114" s="212"/>
      <c r="B114" s="88">
        <v>2023</v>
      </c>
      <c r="C114" s="165">
        <f>C56/'Nominal GDP'!$C56</f>
        <v>3.2877531196293806E-3</v>
      </c>
      <c r="D114" s="165">
        <f>D56/'Nominal GDP'!$C56</f>
        <v>6.3712670303120878E-3</v>
      </c>
      <c r="E114" s="165">
        <f>E56/'Nominal GDP'!$C56</f>
        <v>3.1632170166131162E-4</v>
      </c>
      <c r="F114" s="165">
        <f>F56/'Nominal GDP'!$C56</f>
        <v>2.6252210515828539E-3</v>
      </c>
      <c r="G114" s="165">
        <f>G56/'Nominal GDP'!$C56</f>
        <v>1.4361503399835612E-2</v>
      </c>
      <c r="H114" s="166">
        <f>H56/'Nominal GDP'!$C56</f>
        <v>0.16108246780741736</v>
      </c>
    </row>
    <row r="115" spans="1:8">
      <c r="A115" s="213"/>
      <c r="B115" s="104">
        <v>2024</v>
      </c>
      <c r="C115" s="181">
        <f>C57/'Nominal GDP'!$C57</f>
        <v>3.9497837023210634E-3</v>
      </c>
      <c r="D115" s="181">
        <f>D57/'Nominal GDP'!$C57</f>
        <v>3.8426467122038557E-3</v>
      </c>
      <c r="E115" s="181">
        <f>E57/'Nominal GDP'!$C57</f>
        <v>3.0712603833599589E-3</v>
      </c>
      <c r="F115" s="181">
        <f>F57/'Nominal GDP'!$C57</f>
        <v>4.4997535849227306E-4</v>
      </c>
      <c r="G115" s="181">
        <f>G57/'Nominal GDP'!$C57</f>
        <v>1.9884625365753781E-2</v>
      </c>
      <c r="H115" s="182">
        <f>H57/'Nominal GDP'!$C57</f>
        <v>0.178130721412875</v>
      </c>
    </row>
  </sheetData>
  <mergeCells count="10">
    <mergeCell ref="A96:A115"/>
    <mergeCell ref="A38:A57"/>
    <mergeCell ref="A85:A95"/>
    <mergeCell ref="C3:H3"/>
    <mergeCell ref="C61:H61"/>
    <mergeCell ref="A5:A22"/>
    <mergeCell ref="A23:A26"/>
    <mergeCell ref="A63:A80"/>
    <mergeCell ref="A81:A84"/>
    <mergeCell ref="A27:A37"/>
  </mergeCells>
  <phoneticPr fontId="26" type="noConversion"/>
  <hyperlinks>
    <hyperlink ref="C3:H3" location="'Series Descriptions'!A137" display="NZS Fund series" xr:uid="{00000000-0004-0000-0600-000000000000}"/>
    <hyperlink ref="C61:H61" location="'Series Descriptions'!A137" display="NZS Fund series" xr:uid="{00000000-0004-0000-0600-000001000000}"/>
  </hyperlinks>
  <pageMargins left="0.7" right="0.7" top="0.75" bottom="0.75" header="0.3" footer="0.3"/>
  <pageSetup paperSize="9" scale="99" orientation="portrait" horizontalDpi="300" verticalDpi="300" r:id="rId1"/>
  <rowBreaks count="1" manualBreakCount="1">
    <brk id="6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90"/>
  <sheetViews>
    <sheetView workbookViewId="0">
      <pane ySplit="4" topLeftCell="A33" activePane="bottomLeft" state="frozen"/>
      <selection activeCell="O131" sqref="O131"/>
      <selection pane="bottomLeft" activeCell="F52" sqref="F52"/>
    </sheetView>
  </sheetViews>
  <sheetFormatPr defaultRowHeight="12.75"/>
  <cols>
    <col min="1" max="1" width="7.28515625" customWidth="1"/>
    <col min="3" max="3" width="27" customWidth="1"/>
    <col min="4" max="4" width="12.7109375" customWidth="1"/>
  </cols>
  <sheetData>
    <row r="1" spans="1:7" ht="15.75">
      <c r="A1" s="1" t="s">
        <v>24</v>
      </c>
    </row>
    <row r="2" spans="1:7" ht="15.75">
      <c r="A2" s="1"/>
    </row>
    <row r="3" spans="1:7" ht="13.5" customHeight="1">
      <c r="A3" s="71" t="s">
        <v>20</v>
      </c>
      <c r="B3" s="9"/>
      <c r="C3" s="86" t="s">
        <v>1</v>
      </c>
      <c r="E3" s="89"/>
    </row>
    <row r="4" spans="1:7" ht="15" customHeight="1">
      <c r="A4" s="82"/>
      <c r="B4" s="10"/>
      <c r="C4" s="74"/>
      <c r="E4" s="90"/>
    </row>
    <row r="5" spans="1:7">
      <c r="A5" s="220" t="s">
        <v>37</v>
      </c>
      <c r="B5" s="110">
        <v>1972</v>
      </c>
      <c r="C5" s="159">
        <v>6990</v>
      </c>
      <c r="E5" s="98"/>
    </row>
    <row r="6" spans="1:7">
      <c r="A6" s="221"/>
      <c r="B6" s="109">
        <v>1973</v>
      </c>
      <c r="C6" s="115">
        <v>8080</v>
      </c>
      <c r="E6" s="98"/>
    </row>
    <row r="7" spans="1:7">
      <c r="A7" s="221"/>
      <c r="B7" s="109">
        <v>1974</v>
      </c>
      <c r="C7" s="115">
        <v>9361</v>
      </c>
      <c r="E7" s="98"/>
    </row>
    <row r="8" spans="1:7">
      <c r="A8" s="221"/>
      <c r="B8" s="109">
        <v>1975</v>
      </c>
      <c r="C8" s="115">
        <v>10203</v>
      </c>
      <c r="E8" s="98"/>
    </row>
    <row r="9" spans="1:7">
      <c r="A9" s="221"/>
      <c r="B9" s="109">
        <v>1976</v>
      </c>
      <c r="C9" s="115">
        <v>11506</v>
      </c>
      <c r="E9" s="98"/>
    </row>
    <row r="10" spans="1:7">
      <c r="A10" s="221"/>
      <c r="B10" s="109">
        <v>1977</v>
      </c>
      <c r="C10" s="115">
        <v>13972</v>
      </c>
      <c r="E10" s="98"/>
    </row>
    <row r="11" spans="1:7">
      <c r="A11" s="221"/>
      <c r="B11" s="109">
        <v>1978</v>
      </c>
      <c r="C11" s="115">
        <v>15667</v>
      </c>
      <c r="E11" s="98"/>
    </row>
    <row r="12" spans="1:7">
      <c r="A12" s="221"/>
      <c r="B12" s="109">
        <v>1979</v>
      </c>
      <c r="C12" s="115">
        <v>17810</v>
      </c>
      <c r="E12" s="98"/>
    </row>
    <row r="13" spans="1:7">
      <c r="A13" s="221"/>
      <c r="B13" s="109">
        <v>1980</v>
      </c>
      <c r="C13" s="115">
        <v>20546</v>
      </c>
      <c r="E13" s="98"/>
    </row>
    <row r="14" spans="1:7">
      <c r="A14" s="221"/>
      <c r="B14" s="109">
        <v>1981</v>
      </c>
      <c r="C14" s="115">
        <v>23988</v>
      </c>
      <c r="E14" s="98"/>
    </row>
    <row r="15" spans="1:7">
      <c r="A15" s="221"/>
      <c r="B15" s="109">
        <v>1982</v>
      </c>
      <c r="C15" s="115">
        <v>29028</v>
      </c>
      <c r="D15" s="32"/>
      <c r="E15" s="98"/>
      <c r="F15" s="101"/>
      <c r="G15" s="19"/>
    </row>
    <row r="16" spans="1:7">
      <c r="A16" s="221"/>
      <c r="B16" s="109">
        <v>1983</v>
      </c>
      <c r="C16" s="115">
        <v>33426</v>
      </c>
      <c r="D16" s="32"/>
      <c r="E16" s="98"/>
    </row>
    <row r="17" spans="1:7">
      <c r="A17" s="221"/>
      <c r="B17" s="109">
        <v>1984</v>
      </c>
      <c r="C17" s="115">
        <v>37253</v>
      </c>
      <c r="D17" s="32"/>
      <c r="E17" s="99"/>
    </row>
    <row r="18" spans="1:7">
      <c r="A18" s="221"/>
      <c r="B18" s="109">
        <v>1985</v>
      </c>
      <c r="C18" s="115">
        <v>42244</v>
      </c>
      <c r="D18" s="32"/>
      <c r="E18" s="99"/>
    </row>
    <row r="19" spans="1:7">
      <c r="A19" s="221"/>
      <c r="B19" s="109">
        <v>1986</v>
      </c>
      <c r="C19" s="115">
        <v>48779</v>
      </c>
      <c r="D19" s="32"/>
      <c r="E19" s="98"/>
    </row>
    <row r="20" spans="1:7">
      <c r="A20" s="221"/>
      <c r="B20" s="109">
        <v>1987</v>
      </c>
      <c r="C20" s="115">
        <v>57953</v>
      </c>
      <c r="D20" s="32"/>
      <c r="E20" s="98"/>
    </row>
    <row r="21" spans="1:7">
      <c r="A21" s="221"/>
      <c r="B21" s="109">
        <v>1988</v>
      </c>
      <c r="C21" s="115">
        <v>65167</v>
      </c>
      <c r="D21" s="32"/>
      <c r="E21" s="98"/>
      <c r="G21" s="19"/>
    </row>
    <row r="22" spans="1:7">
      <c r="A22" s="221"/>
      <c r="B22" s="109">
        <v>1989</v>
      </c>
      <c r="C22" s="115">
        <v>70629</v>
      </c>
      <c r="D22" s="32"/>
      <c r="E22" s="99"/>
      <c r="F22" s="19"/>
      <c r="G22" s="19"/>
    </row>
    <row r="23" spans="1:7" ht="12.75" customHeight="1">
      <c r="A23" s="216" t="s">
        <v>38</v>
      </c>
      <c r="B23" s="107">
        <v>1990</v>
      </c>
      <c r="C23" s="160">
        <v>75140</v>
      </c>
      <c r="D23" s="32"/>
      <c r="E23" s="189"/>
      <c r="F23" s="19"/>
      <c r="G23" s="19"/>
    </row>
    <row r="24" spans="1:7">
      <c r="A24" s="239"/>
      <c r="B24" s="108">
        <v>1991</v>
      </c>
      <c r="C24" s="161">
        <v>75959</v>
      </c>
      <c r="D24" s="32"/>
      <c r="E24" s="189"/>
      <c r="F24" s="19"/>
      <c r="G24" s="19"/>
    </row>
    <row r="25" spans="1:7">
      <c r="A25" s="239"/>
      <c r="B25" s="109">
        <v>1992</v>
      </c>
      <c r="C25" s="161">
        <v>76924</v>
      </c>
      <c r="D25" s="32"/>
      <c r="E25" s="189"/>
      <c r="F25" s="19"/>
      <c r="G25" s="19"/>
    </row>
    <row r="26" spans="1:7" s="19" customFormat="1">
      <c r="A26" s="239"/>
      <c r="B26" s="109">
        <v>1993</v>
      </c>
      <c r="C26" s="161">
        <v>79349</v>
      </c>
      <c r="D26" s="32"/>
      <c r="E26" s="189"/>
    </row>
    <row r="27" spans="1:7">
      <c r="A27" s="239"/>
      <c r="B27" s="109">
        <v>1994</v>
      </c>
      <c r="C27" s="161">
        <v>86031</v>
      </c>
      <c r="D27" s="32"/>
      <c r="E27" s="189"/>
      <c r="F27" s="19"/>
      <c r="G27" s="19"/>
    </row>
    <row r="28" spans="1:7">
      <c r="A28" s="239"/>
      <c r="B28" s="109">
        <v>1995</v>
      </c>
      <c r="C28" s="161">
        <v>91897</v>
      </c>
      <c r="D28" s="32"/>
      <c r="E28" s="189"/>
      <c r="F28" s="19"/>
      <c r="G28" s="19"/>
    </row>
    <row r="29" spans="1:7">
      <c r="A29" s="239"/>
      <c r="B29" s="109">
        <v>1996</v>
      </c>
      <c r="C29" s="161">
        <v>97568</v>
      </c>
      <c r="D29" s="32"/>
      <c r="E29" s="189"/>
      <c r="F29" s="19"/>
      <c r="G29" s="19"/>
    </row>
    <row r="30" spans="1:7">
      <c r="A30" s="239"/>
      <c r="B30" s="109">
        <v>1997</v>
      </c>
      <c r="C30" s="161">
        <v>102105</v>
      </c>
      <c r="D30" s="32"/>
      <c r="E30" s="189"/>
      <c r="F30" s="19"/>
      <c r="G30" s="19"/>
    </row>
    <row r="31" spans="1:7">
      <c r="A31" s="239"/>
      <c r="B31" s="109">
        <v>1998</v>
      </c>
      <c r="C31" s="161">
        <v>104918</v>
      </c>
      <c r="D31" s="32"/>
      <c r="E31" s="189"/>
      <c r="F31" s="19"/>
      <c r="G31" s="19"/>
    </row>
    <row r="32" spans="1:7">
      <c r="A32" s="239"/>
      <c r="B32" s="109">
        <v>1999</v>
      </c>
      <c r="C32" s="161">
        <v>108196</v>
      </c>
      <c r="D32" s="32"/>
      <c r="E32" s="189"/>
      <c r="F32" s="19"/>
      <c r="G32" s="19"/>
    </row>
    <row r="33" spans="1:7">
      <c r="A33" s="239"/>
      <c r="B33" s="109">
        <v>2000</v>
      </c>
      <c r="C33" s="161">
        <v>114664</v>
      </c>
      <c r="D33" s="32"/>
      <c r="E33" s="189"/>
      <c r="F33" s="19"/>
      <c r="G33" s="19"/>
    </row>
    <row r="34" spans="1:7">
      <c r="A34" s="239"/>
      <c r="B34" s="109">
        <v>2001</v>
      </c>
      <c r="C34" s="161">
        <v>122209</v>
      </c>
      <c r="D34" s="32"/>
      <c r="E34" s="189"/>
      <c r="F34" s="19"/>
      <c r="G34" s="19"/>
    </row>
    <row r="35" spans="1:7">
      <c r="A35" s="239"/>
      <c r="B35" s="109">
        <v>2002</v>
      </c>
      <c r="C35" s="161">
        <v>129943</v>
      </c>
      <c r="D35" s="32"/>
      <c r="E35" s="189"/>
      <c r="F35" s="19"/>
      <c r="G35" s="19"/>
    </row>
    <row r="36" spans="1:7">
      <c r="A36" s="239"/>
      <c r="B36" s="109">
        <v>2003</v>
      </c>
      <c r="C36" s="161">
        <v>137176</v>
      </c>
      <c r="D36" s="32"/>
      <c r="E36" s="189"/>
      <c r="F36" s="19"/>
      <c r="G36" s="19"/>
    </row>
    <row r="37" spans="1:7">
      <c r="A37" s="239"/>
      <c r="B37" s="109">
        <v>2004</v>
      </c>
      <c r="C37" s="161">
        <v>147565</v>
      </c>
      <c r="D37" s="32"/>
      <c r="E37" s="189"/>
      <c r="F37" s="19"/>
      <c r="G37" s="19"/>
    </row>
    <row r="38" spans="1:7">
      <c r="A38" s="239"/>
      <c r="B38" s="15">
        <v>2005</v>
      </c>
      <c r="C38" s="161">
        <v>156803</v>
      </c>
      <c r="D38" s="32"/>
      <c r="E38" s="189"/>
      <c r="F38" s="19"/>
      <c r="G38" s="19"/>
    </row>
    <row r="39" spans="1:7">
      <c r="A39" s="239"/>
      <c r="B39" s="15">
        <v>2006</v>
      </c>
      <c r="C39" s="161">
        <v>164463</v>
      </c>
      <c r="D39" s="32"/>
      <c r="E39" s="189"/>
      <c r="F39" s="19"/>
      <c r="G39" s="19"/>
    </row>
    <row r="40" spans="1:7">
      <c r="A40" s="239"/>
      <c r="B40" s="15">
        <v>2007</v>
      </c>
      <c r="C40" s="161">
        <v>175417</v>
      </c>
      <c r="D40" s="32"/>
      <c r="E40" s="189"/>
      <c r="F40" s="19"/>
      <c r="G40" s="19"/>
    </row>
    <row r="41" spans="1:7">
      <c r="A41" s="239"/>
      <c r="B41" s="15">
        <v>2008</v>
      </c>
      <c r="C41" s="161">
        <v>188928</v>
      </c>
      <c r="D41" s="32"/>
      <c r="E41" s="189"/>
      <c r="F41" s="19"/>
      <c r="G41" s="19"/>
    </row>
    <row r="42" spans="1:7">
      <c r="A42" s="239"/>
      <c r="B42" s="15">
        <v>2009</v>
      </c>
      <c r="C42" s="161">
        <v>189877</v>
      </c>
      <c r="D42" s="32"/>
      <c r="E42" s="189"/>
      <c r="F42" s="19"/>
      <c r="G42" s="19"/>
    </row>
    <row r="43" spans="1:7">
      <c r="A43" s="239"/>
      <c r="B43" s="20">
        <v>2010</v>
      </c>
      <c r="C43" s="161">
        <v>197354</v>
      </c>
      <c r="D43" s="32"/>
      <c r="E43" s="189"/>
      <c r="F43" s="19"/>
      <c r="G43" s="19"/>
    </row>
    <row r="44" spans="1:7">
      <c r="A44" s="239"/>
      <c r="B44" s="20">
        <v>2011</v>
      </c>
      <c r="C44" s="161">
        <v>206117</v>
      </c>
      <c r="D44" s="32"/>
      <c r="E44" s="189"/>
      <c r="F44" s="19"/>
      <c r="G44" s="19"/>
    </row>
    <row r="45" spans="1:7">
      <c r="A45" s="239"/>
      <c r="B45" s="15">
        <v>2012</v>
      </c>
      <c r="C45" s="161">
        <v>215193</v>
      </c>
      <c r="D45" s="32"/>
      <c r="E45" s="189"/>
      <c r="F45" s="19"/>
      <c r="G45" s="19"/>
    </row>
    <row r="46" spans="1:7">
      <c r="A46" s="239"/>
      <c r="B46" s="20">
        <v>2013</v>
      </c>
      <c r="C46" s="161">
        <v>219183</v>
      </c>
      <c r="D46" s="32"/>
      <c r="E46" s="189"/>
      <c r="F46" s="19"/>
      <c r="G46" s="19"/>
    </row>
    <row r="47" spans="1:7">
      <c r="A47" s="239"/>
      <c r="B47" s="20">
        <v>2014</v>
      </c>
      <c r="C47" s="161">
        <v>237128</v>
      </c>
      <c r="D47" s="32"/>
      <c r="E47" s="189"/>
      <c r="F47" s="19"/>
      <c r="G47" s="19"/>
    </row>
    <row r="48" spans="1:7">
      <c r="A48" s="239"/>
      <c r="B48" s="20">
        <v>2015</v>
      </c>
      <c r="C48" s="161">
        <v>245873</v>
      </c>
      <c r="D48" s="32"/>
      <c r="E48" s="189"/>
      <c r="F48" s="19"/>
      <c r="G48" s="19"/>
    </row>
    <row r="49" spans="1:7">
      <c r="A49" s="239"/>
      <c r="B49" s="20">
        <v>2016</v>
      </c>
      <c r="C49" s="161">
        <v>258911</v>
      </c>
      <c r="D49" s="32"/>
      <c r="E49" s="189"/>
      <c r="F49" s="19"/>
      <c r="G49" s="19"/>
    </row>
    <row r="50" spans="1:7">
      <c r="A50" s="239"/>
      <c r="B50" s="20">
        <v>2017</v>
      </c>
      <c r="C50" s="161">
        <v>275889</v>
      </c>
      <c r="D50" s="32"/>
      <c r="E50" s="189"/>
      <c r="F50" s="19"/>
      <c r="G50" s="19"/>
    </row>
    <row r="51" spans="1:7">
      <c r="A51" s="239"/>
      <c r="B51" s="88">
        <v>2018</v>
      </c>
      <c r="C51" s="161">
        <v>295849</v>
      </c>
      <c r="D51" s="32"/>
      <c r="E51" s="189"/>
      <c r="F51" s="19"/>
      <c r="G51" s="19"/>
    </row>
    <row r="52" spans="1:7">
      <c r="A52" s="239"/>
      <c r="B52" s="88">
        <v>2019</v>
      </c>
      <c r="C52" s="183">
        <v>310493</v>
      </c>
      <c r="D52" s="32"/>
      <c r="E52" s="189"/>
    </row>
    <row r="53" spans="1:7">
      <c r="A53" s="239"/>
      <c r="B53" s="88">
        <v>2020</v>
      </c>
      <c r="C53" s="183">
        <v>317705</v>
      </c>
      <c r="D53" s="32"/>
      <c r="E53" s="189"/>
    </row>
    <row r="54" spans="1:7">
      <c r="A54" s="239"/>
      <c r="B54" s="88">
        <v>2021</v>
      </c>
      <c r="C54" s="183">
        <v>343348</v>
      </c>
      <c r="D54" s="32"/>
      <c r="E54" s="189"/>
    </row>
    <row r="55" spans="1:7">
      <c r="A55" s="239"/>
      <c r="B55" s="88">
        <v>2022</v>
      </c>
      <c r="C55" s="183">
        <v>365864</v>
      </c>
      <c r="D55" s="32"/>
      <c r="E55" s="189"/>
    </row>
    <row r="56" spans="1:7">
      <c r="A56" s="239"/>
      <c r="B56" s="88">
        <v>2023</v>
      </c>
      <c r="C56" s="183">
        <v>401490</v>
      </c>
      <c r="D56" s="32"/>
      <c r="E56" s="189"/>
    </row>
    <row r="57" spans="1:7">
      <c r="A57" s="240"/>
      <c r="B57" s="104">
        <v>2024</v>
      </c>
      <c r="C57" s="184">
        <v>420023</v>
      </c>
      <c r="D57" s="32"/>
      <c r="E57" s="189"/>
    </row>
    <row r="58" spans="1:7">
      <c r="B58" s="103"/>
      <c r="C58" s="103"/>
      <c r="D58" s="32"/>
      <c r="E58" s="90"/>
    </row>
    <row r="59" spans="1:7">
      <c r="D59" s="32"/>
      <c r="E59" s="90"/>
    </row>
    <row r="60" spans="1:7">
      <c r="E60" s="90"/>
    </row>
    <row r="61" spans="1:7">
      <c r="E61" s="90"/>
    </row>
    <row r="62" spans="1:7">
      <c r="E62" s="90"/>
    </row>
    <row r="63" spans="1:7">
      <c r="E63" s="90"/>
    </row>
    <row r="64" spans="1:7">
      <c r="E64" s="90"/>
    </row>
    <row r="65" spans="5:5">
      <c r="E65" s="90"/>
    </row>
    <row r="66" spans="5:5">
      <c r="E66" s="90"/>
    </row>
    <row r="67" spans="5:5">
      <c r="E67" s="90"/>
    </row>
    <row r="68" spans="5:5">
      <c r="E68" s="90"/>
    </row>
    <row r="69" spans="5:5">
      <c r="E69" s="90"/>
    </row>
    <row r="70" spans="5:5">
      <c r="E70" s="90"/>
    </row>
    <row r="71" spans="5:5">
      <c r="E71" s="90"/>
    </row>
    <row r="72" spans="5:5">
      <c r="E72" s="90"/>
    </row>
    <row r="73" spans="5:5">
      <c r="E73" s="90"/>
    </row>
    <row r="74" spans="5:5">
      <c r="E74" s="90"/>
    </row>
    <row r="75" spans="5:5">
      <c r="E75" s="90"/>
    </row>
    <row r="76" spans="5:5">
      <c r="E76" s="90"/>
    </row>
    <row r="77" spans="5:5">
      <c r="E77" s="90"/>
    </row>
    <row r="78" spans="5:5">
      <c r="E78" s="90"/>
    </row>
    <row r="79" spans="5:5">
      <c r="E79" s="90"/>
    </row>
    <row r="80" spans="5:5">
      <c r="E80" s="90"/>
    </row>
    <row r="81" spans="5:5">
      <c r="E81" s="90"/>
    </row>
    <row r="82" spans="5:5">
      <c r="E82" s="90"/>
    </row>
    <row r="83" spans="5:5">
      <c r="E83" s="90"/>
    </row>
    <row r="84" spans="5:5">
      <c r="E84" s="90"/>
    </row>
    <row r="85" spans="5:5">
      <c r="E85" s="90"/>
    </row>
    <row r="86" spans="5:5">
      <c r="E86" s="90"/>
    </row>
    <row r="87" spans="5:5">
      <c r="E87" s="90"/>
    </row>
    <row r="88" spans="5:5">
      <c r="E88" s="90"/>
    </row>
    <row r="89" spans="5:5">
      <c r="E89" s="90"/>
    </row>
    <row r="90" spans="5:5">
      <c r="E90" s="90"/>
    </row>
  </sheetData>
  <mergeCells count="2">
    <mergeCell ref="A5:A22"/>
    <mergeCell ref="A23:A57"/>
  </mergeCells>
  <phoneticPr fontId="26" type="noConversion"/>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Summary</vt:lpstr>
      <vt:lpstr>Series Descriptions</vt:lpstr>
      <vt:lpstr>Sources</vt:lpstr>
      <vt:lpstr>Spending</vt:lpstr>
      <vt:lpstr>Revenue, Surplus measures</vt:lpstr>
      <vt:lpstr>Debt, Net Worth</vt:lpstr>
      <vt:lpstr>NZS Fund series</vt:lpstr>
      <vt:lpstr>Nominal GDP</vt:lpstr>
      <vt:lpstr>'Series Descriptions'!Print_Area</vt:lpstr>
      <vt:lpstr>Spending!Print_Area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Fiscal Time Series - Historical Fiscal Indicators 1972-2024 - Year End 2024 Update - 10 January 2025</dc:title>
  <dc:creator>New Zealand Treasury</dc:creator>
  <cp:lastModifiedBy>Jaynia Steel [CASS]</cp:lastModifiedBy>
  <cp:lastPrinted>2025-01-06T00:40:58Z</cp:lastPrinted>
  <dcterms:created xsi:type="dcterms:W3CDTF">2011-01-17T02:04:46Z</dcterms:created>
  <dcterms:modified xsi:type="dcterms:W3CDTF">2025-03-11T21:29:16Z</dcterms:modified>
</cp:coreProperties>
</file>